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3"/>
  </bookViews>
  <sheets>
    <sheet name="Титульный лист" sheetId="1" r:id="rId1"/>
    <sheet name="Сводные данные" sheetId="2" r:id="rId2"/>
    <sheet name="Календарный график " sheetId="3" r:id="rId3"/>
    <sheet name="2 г. 10 мес. (гр.ДО 2017г.г)" sheetId="4" r:id="rId4"/>
    <sheet name="Перечень кабинетов" sheetId="5" r:id="rId5"/>
    <sheet name="Лист1" sheetId="6" r:id="rId6"/>
  </sheets>
  <definedNames>
    <definedName name="_xlnm.Print_Area" localSheetId="3">'2 г. 10 мес. (гр.ДО 2017г.г)'!$A$4:$AE$81</definedName>
    <definedName name="_xlnm.Print_Area" localSheetId="2">'Календарный график '!$A$1:$BE$130</definedName>
  </definedNames>
  <calcPr fullCalcOnLoad="1"/>
</workbook>
</file>

<file path=xl/sharedStrings.xml><?xml version="1.0" encoding="utf-8"?>
<sst xmlns="http://schemas.openxmlformats.org/spreadsheetml/2006/main" count="661" uniqueCount="294">
  <si>
    <t>Индекс</t>
  </si>
  <si>
    <t>0.00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</si>
  <si>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</si>
  <si>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</si>
  <si>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</si>
  <si>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</si>
  <si>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Математика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</si>
  <si>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</si>
  <si>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</si>
  <si>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</si>
  <si>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</si>
  <si>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</si>
  <si>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</si>
  <si>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</si>
  <si>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</si>
  <si>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</si>
  <si>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</si>
  <si>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</si>
  <si>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</si>
  <si>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</si>
  <si>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</si>
  <si>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</si>
  <si>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</si>
  <si>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</si>
  <si>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</si>
  <si>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</si>
  <si>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</si>
  <si>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</si>
  <si>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Промежуточная
аттестация</t>
  </si>
  <si>
    <t>Государственная
итоговая аттестация</t>
  </si>
  <si>
    <t>Каникулы</t>
  </si>
  <si>
    <t>Э</t>
  </si>
  <si>
    <t>I курс</t>
  </si>
  <si>
    <t>II курс</t>
  </si>
  <si>
    <t>III курс</t>
  </si>
  <si>
    <t>2. Сводные данные по бюджету времени в неделю</t>
  </si>
  <si>
    <t>дисциплин и МДК</t>
  </si>
  <si>
    <t>экзаменов</t>
  </si>
  <si>
    <t>максимальная</t>
  </si>
  <si>
    <t>ДЗ</t>
  </si>
  <si>
    <t>ПМ.03</t>
  </si>
  <si>
    <t>МДК.03.01</t>
  </si>
  <si>
    <t>МДК.03.02</t>
  </si>
  <si>
    <t>УП.03</t>
  </si>
  <si>
    <t>ПП.03</t>
  </si>
  <si>
    <t>УЧЕБНЫЙ ПЛАН</t>
  </si>
  <si>
    <t>Форма обучения - очная</t>
  </si>
  <si>
    <t xml:space="preserve">    На базе основного общего образования</t>
  </si>
  <si>
    <t>№</t>
  </si>
  <si>
    <t>Наименование</t>
  </si>
  <si>
    <t>Кабинеты:</t>
  </si>
  <si>
    <t>Русского языка и литературы</t>
  </si>
  <si>
    <t>Иностранного языка</t>
  </si>
  <si>
    <t>Математики</t>
  </si>
  <si>
    <t>Химии</t>
  </si>
  <si>
    <t>Биологии</t>
  </si>
  <si>
    <t>Физики</t>
  </si>
  <si>
    <t>Информатики и ИКТ</t>
  </si>
  <si>
    <t>Охраны труда</t>
  </si>
  <si>
    <t>Безопасности жизнедеятельности , ОБЖ</t>
  </si>
  <si>
    <t>Лаборатории:</t>
  </si>
  <si>
    <t>Мастерские</t>
  </si>
  <si>
    <t>Тренажеры, тренажерные комплексы</t>
  </si>
  <si>
    <t>Спортивный комплекс</t>
  </si>
  <si>
    <t>Спортивный зал</t>
  </si>
  <si>
    <t>Тренажерный зал</t>
  </si>
  <si>
    <t>Спортивная площадка с элементами полосы препятствий</t>
  </si>
  <si>
    <t xml:space="preserve">Стрелковый тир  </t>
  </si>
  <si>
    <t>Залы:</t>
  </si>
  <si>
    <t>Библиотека, читальный зал с выходом в сеть Интернет</t>
  </si>
  <si>
    <t>Актовый зал</t>
  </si>
  <si>
    <t>Музей</t>
  </si>
  <si>
    <t>ОП.01</t>
  </si>
  <si>
    <t>ОП.02</t>
  </si>
  <si>
    <t>ОП.03</t>
  </si>
  <si>
    <t>ОП.06</t>
  </si>
  <si>
    <t xml:space="preserve">"Байкальский техникум отраслевых технологий и сервиса" </t>
  </si>
  <si>
    <r>
      <rPr>
        <u val="single"/>
        <sz val="12"/>
        <rFont val="Times New Roman"/>
        <family val="1"/>
      </rPr>
      <t>Профиль получаемого профессионального</t>
    </r>
    <r>
      <rPr>
        <sz val="12"/>
        <rFont val="Times New Roman"/>
        <family val="1"/>
      </rPr>
      <t xml:space="preserve"> </t>
    </r>
  </si>
  <si>
    <t xml:space="preserve">Государственного автономного профессионального образовательного учреждения 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</si>
  <si>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</si>
  <si>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</si>
  <si>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</si>
  <si>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</si>
  <si>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</si>
  <si>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</si>
  <si>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Экология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</si>
  <si>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</si>
  <si>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</si>
  <si>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</si>
  <si>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</si>
  <si>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</si>
  <si>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</si>
  <si>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</si>
  <si>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</si>
  <si>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</si>
  <si>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</si>
  <si>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</si>
  <si>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</si>
  <si>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</si>
  <si>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</si>
  <si>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</si>
  <si>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</si>
  <si>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</si>
  <si>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</si>
  <si>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</si>
  <si>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</si>
  <si>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</si>
  <si>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</si>
  <si>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</si>
  <si>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</si>
  <si>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</si>
  <si>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</si>
  <si>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</si>
  <si>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</si>
  <si>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</si>
  <si>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</si>
  <si>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</si>
  <si>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</si>
  <si>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</si>
  <si>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</si>
  <si>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</si>
  <si>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</si>
  <si>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</si>
  <si>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</si>
  <si>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</si>
  <si>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</si>
  <si>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</si>
  <si>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</si>
  <si>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</si>
  <si>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</si>
  <si>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</si>
  <si>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</si>
  <si>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 xml:space="preserve">Профессиональный учебный  цикл </t>
  </si>
  <si>
    <t>Общеобразовательные учебные  дисциплины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</si>
  <si>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</si>
  <si>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</si>
  <si>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</si>
  <si>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</si>
  <si>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</si>
  <si>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</si>
  <si>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</si>
  <si>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</si>
  <si>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>ОУД.00</t>
  </si>
  <si>
    <t>ОУД.01</t>
  </si>
  <si>
    <t>ОУД.02</t>
  </si>
  <si>
    <t>ОУД.03</t>
  </si>
  <si>
    <t>ОУД.04</t>
  </si>
  <si>
    <t>ОУД.07</t>
  </si>
  <si>
    <t>География</t>
  </si>
  <si>
    <t>ОУД.09</t>
  </si>
  <si>
    <t>ОУД.10</t>
  </si>
  <si>
    <t>УД.00</t>
  </si>
  <si>
    <t>УД.01</t>
  </si>
  <si>
    <t>ПМ.00</t>
  </si>
  <si>
    <t>1 курс</t>
  </si>
  <si>
    <t>всего 1 курс</t>
  </si>
  <si>
    <t>2 курс</t>
  </si>
  <si>
    <t>всего 2 курс</t>
  </si>
  <si>
    <t>3 курс</t>
  </si>
  <si>
    <t>всего 3 курс</t>
  </si>
  <si>
    <t>1 сем.
17 нед</t>
  </si>
  <si>
    <t>3 сем.
17 нед</t>
  </si>
  <si>
    <t>5 сем.
17 нед</t>
  </si>
  <si>
    <t>ТО</t>
  </si>
  <si>
    <t>УП</t>
  </si>
  <si>
    <t>ПП</t>
  </si>
  <si>
    <t xml:space="preserve"> образовательной программы</t>
  </si>
  <si>
    <t>МДК.01.02</t>
  </si>
  <si>
    <t>учебной 
практики</t>
  </si>
  <si>
    <t>всего</t>
  </si>
  <si>
    <t>4ДЗ</t>
  </si>
  <si>
    <t>Общеобразовательные учебные дисциплины</t>
  </si>
  <si>
    <t>Занятия в группах</t>
  </si>
  <si>
    <t>в том числе
лаб. и практ. занятий</t>
  </si>
  <si>
    <t>Обязательная 
аудиторная</t>
  </si>
  <si>
    <t>Всего за период обучения</t>
  </si>
  <si>
    <t>Распределение обязательной нагрузки по курсам и семестрам (час.в сем.)</t>
  </si>
  <si>
    <t>Формы промежуточной 
аттестации</t>
  </si>
  <si>
    <t>Наименование циклов, разделов,
дисциплин, профессиональных модулей, МДК, практик</t>
  </si>
  <si>
    <t>ОП.04</t>
  </si>
  <si>
    <t>ОП.05</t>
  </si>
  <si>
    <t>Профессиональный учебный цикл</t>
  </si>
  <si>
    <t>Общепрофессиональный учебный цикл</t>
  </si>
  <si>
    <t>МДК.02.02</t>
  </si>
  <si>
    <t>Экономическая теория</t>
  </si>
  <si>
    <t>Экономика организации</t>
  </si>
  <si>
    <t>Менеджмент</t>
  </si>
  <si>
    <t>Государственная и муниципальная служба</t>
  </si>
  <si>
    <t>Иностранный язык(профессиональный)</t>
  </si>
  <si>
    <t>Профессиональная этика и психология делового общения</t>
  </si>
  <si>
    <t>Управление персоналом</t>
  </si>
  <si>
    <t>Правовое обеспечение профессиональной деятельности</t>
  </si>
  <si>
    <t>ОП.07</t>
  </si>
  <si>
    <t>ОП.08</t>
  </si>
  <si>
    <t>ОП.09</t>
  </si>
  <si>
    <t>ОПР.10</t>
  </si>
  <si>
    <t>Организация документационного обеспечения управления и функционирования организации</t>
  </si>
  <si>
    <t>Документационное обслуживание управления</t>
  </si>
  <si>
    <t>Правовое регулирование управленческой деятельности</t>
  </si>
  <si>
    <t>Организация секретарского обслуживания</t>
  </si>
  <si>
    <t>МДК.01.03</t>
  </si>
  <si>
    <t>Организация архивной и справочно - информационной работы по документам организации</t>
  </si>
  <si>
    <t>Организация и нормативно - правовые основы 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</si>
  <si>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</si>
  <si>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</si>
  <si>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</si>
  <si>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МДК.02.03</t>
  </si>
  <si>
    <t>МДК.02.04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</si>
  <si>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</si>
  <si>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</si>
  <si>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Основы философии</t>
  </si>
  <si>
    <t>ОГСЭ.00</t>
  </si>
  <si>
    <t>ОГСЭ.01</t>
  </si>
  <si>
    <t>ОГСЭ.02</t>
  </si>
  <si>
    <t>ОГСЭ.03</t>
  </si>
  <si>
    <t>ОГСЭ.04</t>
  </si>
  <si>
    <t>Математический и общий естественно-научный цикл</t>
  </si>
  <si>
    <t>Информатика</t>
  </si>
  <si>
    <t>Экологические основы природопользования</t>
  </si>
  <si>
    <t>ЕН.00</t>
  </si>
  <si>
    <t>ЕН.01</t>
  </si>
  <si>
    <t>ЕН.02</t>
  </si>
  <si>
    <t>ЕН.03</t>
  </si>
  <si>
    <t xml:space="preserve">Естествознание(Химия) </t>
  </si>
  <si>
    <t>Естествознание(Биология)</t>
  </si>
  <si>
    <t>Естествознание(Физика)</t>
  </si>
  <si>
    <t xml:space="preserve">Информатика </t>
  </si>
  <si>
    <t>ОУД.16</t>
  </si>
  <si>
    <t>ОУД.14</t>
  </si>
  <si>
    <t>ОУД.17</t>
  </si>
  <si>
    <t>ОУД.05</t>
  </si>
  <si>
    <t>ОУД.06</t>
  </si>
  <si>
    <t>Дополнительные учебные 
дисциплины</t>
  </si>
  <si>
    <t>По выбору из обязательных предметных областей</t>
  </si>
  <si>
    <t>Общие  учебные 
дисциплины</t>
  </si>
  <si>
    <t>Иностранный язык (профессиональный)</t>
  </si>
  <si>
    <t xml:space="preserve"> по профилю специальности</t>
  </si>
  <si>
    <t>преддипломная</t>
  </si>
  <si>
    <t>ПДП.00</t>
  </si>
  <si>
    <t>Производственная  практика(преддипломная)</t>
  </si>
  <si>
    <t>ГИА.00</t>
  </si>
  <si>
    <t>ОПР.11</t>
  </si>
  <si>
    <t xml:space="preserve">Естествознание(Физика) </t>
  </si>
  <si>
    <t>Естествознание(Химия)</t>
  </si>
  <si>
    <t xml:space="preserve">Естествознание(Биология) </t>
  </si>
  <si>
    <t>ПДП</t>
  </si>
  <si>
    <t>Преддипломная практика</t>
  </si>
  <si>
    <t>6 нед.</t>
  </si>
  <si>
    <t>по специальности  среднего профессионального образования</t>
  </si>
  <si>
    <t>подготовки специалистов среднего звена</t>
  </si>
  <si>
    <t>46.02.01 Документационное обеспечение управления и архивоведение</t>
  </si>
  <si>
    <r>
      <t xml:space="preserve">                                                                               </t>
    </r>
    <r>
      <rPr>
        <u val="single"/>
        <sz val="12"/>
        <rFont val="Times New Roman"/>
        <family val="1"/>
      </rPr>
      <t>Квалификации:</t>
    </r>
    <r>
      <rPr>
        <sz val="12"/>
        <rFont val="Times New Roman"/>
        <family val="1"/>
      </rPr>
      <t xml:space="preserve">  Специалист по документационному обеспечению управления; Архивист                                                  </t>
    </r>
  </si>
  <si>
    <t>2 сем.
22 нед</t>
  </si>
  <si>
    <t>4 сем.
19 нед</t>
  </si>
  <si>
    <t>6 сем.
16 нед</t>
  </si>
  <si>
    <t>4 ДЗ/2Э</t>
  </si>
  <si>
    <t>7ДЗ</t>
  </si>
  <si>
    <t>1ДЗ</t>
  </si>
  <si>
    <t>3ДЗ</t>
  </si>
  <si>
    <t>3Э</t>
  </si>
  <si>
    <t>9ДЗ/2Э</t>
  </si>
  <si>
    <t>производственной
практики</t>
  </si>
  <si>
    <t>преддипломной практики</t>
  </si>
  <si>
    <t xml:space="preserve">Курсовые (проекты) работы </t>
  </si>
  <si>
    <t xml:space="preserve">Учебная нагрузка обучающихся (час)
</t>
  </si>
  <si>
    <t>самост. учебная работа</t>
  </si>
  <si>
    <t>Астрономия</t>
  </si>
  <si>
    <t>Этика и психология семейной жизни</t>
  </si>
  <si>
    <t>Документационное обеспечение управления и архивоведение ДО302   3 курс</t>
  </si>
  <si>
    <r>
      <t xml:space="preserve"> </t>
    </r>
    <r>
      <rPr>
        <u val="single"/>
        <sz val="12"/>
        <rFont val="Times New Roman"/>
        <family val="1"/>
      </rPr>
      <t>Срок освоения ОП СПО ППССЗ</t>
    </r>
    <r>
      <rPr>
        <sz val="12"/>
        <rFont val="Times New Roman"/>
        <family val="1"/>
      </rPr>
      <t>:  2 года 10 мес.</t>
    </r>
  </si>
  <si>
    <r>
      <rPr>
        <u val="single"/>
        <sz val="12"/>
        <rFont val="Times New Roman"/>
        <family val="1"/>
      </rPr>
      <t>образования</t>
    </r>
    <r>
      <rPr>
        <sz val="12"/>
        <rFont val="Times New Roman"/>
        <family val="1"/>
      </rPr>
      <t xml:space="preserve"> –социально-экономический.</t>
    </r>
  </si>
  <si>
    <r>
      <t xml:space="preserve">                                                                         </t>
    </r>
    <r>
      <rPr>
        <b/>
        <sz val="12"/>
        <rFont val="Times New Roman"/>
        <family val="1"/>
      </rPr>
      <t>2020 год</t>
    </r>
  </si>
  <si>
    <t>Документационное обеспечение управления</t>
  </si>
  <si>
    <t>Русский язык</t>
  </si>
  <si>
    <t>Литература</t>
  </si>
  <si>
    <r>
      <rPr>
        <b/>
        <sz val="9"/>
        <rFont val="Arial"/>
        <family val="2"/>
      </rPr>
      <t>Обществознание</t>
    </r>
    <r>
      <rPr>
        <sz val="9"/>
        <rFont val="Arial"/>
        <family val="2"/>
      </rPr>
      <t xml:space="preserve"> </t>
    </r>
  </si>
  <si>
    <t>Экономика</t>
  </si>
  <si>
    <t>ОУД.11</t>
  </si>
  <si>
    <t xml:space="preserve">  Право</t>
  </si>
  <si>
    <t>ОУД.12</t>
  </si>
  <si>
    <t>ОУД.13</t>
  </si>
  <si>
    <t>ОПР.01</t>
  </si>
  <si>
    <t>первый   2020-2021 уч.год</t>
  </si>
  <si>
    <t>второй  2021-2022 уч.год</t>
  </si>
  <si>
    <t>третий   курс  2022-2023 уч.год</t>
  </si>
  <si>
    <t>3. План учебного процесса 2020-2023 г.г.   Гр.ДО</t>
  </si>
  <si>
    <t>измен.</t>
  </si>
  <si>
    <t>3. Перечень кабинетов, лабораторий, мастерских и других помещений для подготовки по специальности 46.02.01 Документационное обеспечение управления и архивоведение</t>
  </si>
  <si>
    <t>1.1. Календарный график учебного процесса  ДО</t>
  </si>
  <si>
    <r>
      <rPr>
        <b/>
        <sz val="10"/>
        <rFont val="Arial"/>
        <family val="2"/>
      </rPr>
      <t>Обществознание</t>
    </r>
    <r>
      <rPr>
        <sz val="10"/>
        <rFont val="Arial"/>
        <family val="2"/>
      </rPr>
      <t xml:space="preserve"> </t>
    </r>
  </si>
  <si>
    <t xml:space="preserve">Экономика </t>
  </si>
  <si>
    <r>
      <t xml:space="preserve">  П</t>
    </r>
    <r>
      <rPr>
        <b/>
        <sz val="10"/>
        <rFont val="Arial"/>
        <family val="2"/>
      </rPr>
      <t>раво</t>
    </r>
  </si>
  <si>
    <t>28ДЗ/8Э</t>
  </si>
  <si>
    <r>
      <t>Консультации</t>
    </r>
    <r>
      <rPr>
        <sz val="10"/>
        <rFont val="Arial"/>
        <family val="2"/>
      </rPr>
      <t xml:space="preserve"> на учебную группу по 4  часа на 1 обучающегося в год (всего 300 часов)
</t>
    </r>
    <r>
      <rPr>
        <b/>
        <sz val="10"/>
        <rFont val="Arial"/>
        <family val="2"/>
      </rPr>
      <t>Государственная итоговая аттестация:</t>
    </r>
    <r>
      <rPr>
        <sz val="10"/>
        <rFont val="Arial"/>
        <family val="2"/>
      </rPr>
      <t xml:space="preserve">
Выпускная квалификационная работа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</si>
</sst>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13" fillId="37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9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1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" fillId="26" borderId="10" xfId="0" applyFont="1" applyFill="1" applyBorder="1" applyAlignment="1">
      <alignment horizontal="center" wrapText="1"/>
    </xf>
    <xf numFmtId="0" fontId="1" fillId="39" borderId="10" xfId="0" applyFont="1" applyFill="1" applyBorder="1" applyAlignment="1">
      <alignment horizontal="center" wrapText="1"/>
    </xf>
    <xf numFmtId="0" fontId="1" fillId="43" borderId="10" xfId="0" applyFont="1" applyFill="1" applyBorder="1" applyAlignment="1">
      <alignment wrapText="1"/>
    </xf>
    <xf numFmtId="0" fontId="1" fillId="44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63" fillId="45" borderId="10" xfId="0" applyFont="1" applyFill="1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47" borderId="10" xfId="0" applyFont="1" applyFill="1" applyBorder="1" applyAlignment="1">
      <alignment horizontal="center"/>
    </xf>
    <xf numFmtId="0" fontId="13" fillId="46" borderId="17" xfId="0" applyFont="1" applyFill="1" applyBorder="1" applyAlignment="1">
      <alignment/>
    </xf>
    <xf numFmtId="0" fontId="13" fillId="46" borderId="16" xfId="0" applyFont="1" applyFill="1" applyBorder="1" applyAlignment="1">
      <alignment/>
    </xf>
    <xf numFmtId="0" fontId="13" fillId="46" borderId="10" xfId="0" applyFont="1" applyFill="1" applyBorder="1" applyAlignment="1">
      <alignment/>
    </xf>
    <xf numFmtId="0" fontId="64" fillId="38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48" borderId="10" xfId="0" applyFon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" fillId="41" borderId="10" xfId="0" applyFont="1" applyFill="1" applyBorder="1" applyAlignment="1">
      <alignment wrapText="1"/>
    </xf>
    <xf numFmtId="0" fontId="65" fillId="38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65" fillId="38" borderId="10" xfId="0" applyFont="1" applyFill="1" applyBorder="1" applyAlignment="1">
      <alignment horizontal="center" wrapText="1"/>
    </xf>
    <xf numFmtId="0" fontId="1" fillId="47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13" fillId="5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6" fillId="38" borderId="10" xfId="0" applyFont="1" applyFill="1" applyBorder="1" applyAlignment="1">
      <alignment horizontal="center"/>
    </xf>
    <xf numFmtId="0" fontId="13" fillId="50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7" fillId="38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42" borderId="10" xfId="0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68" fillId="38" borderId="10" xfId="0" applyFont="1" applyFill="1" applyBorder="1" applyAlignment="1">
      <alignment horizontal="center" wrapText="1"/>
    </xf>
    <xf numFmtId="0" fontId="1" fillId="43" borderId="16" xfId="0" applyFont="1" applyFill="1" applyBorder="1" applyAlignment="1">
      <alignment horizontal="center" wrapText="1"/>
    </xf>
    <xf numFmtId="0" fontId="64" fillId="39" borderId="10" xfId="0" applyFont="1" applyFill="1" applyBorder="1" applyAlignment="1">
      <alignment horizontal="center"/>
    </xf>
    <xf numFmtId="0" fontId="68" fillId="38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26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44" borderId="27" xfId="0" applyFont="1" applyFill="1" applyBorder="1" applyAlignment="1">
      <alignment/>
    </xf>
    <xf numFmtId="0" fontId="1" fillId="44" borderId="28" xfId="0" applyFont="1" applyFill="1" applyBorder="1" applyAlignment="1">
      <alignment/>
    </xf>
    <xf numFmtId="0" fontId="1" fillId="44" borderId="29" xfId="0" applyFont="1" applyFill="1" applyBorder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2" fillId="51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35" borderId="35" xfId="0" applyFill="1" applyBorder="1" applyAlignment="1">
      <alignment horizontal="left" wrapText="1"/>
    </xf>
    <xf numFmtId="0" fontId="0" fillId="41" borderId="36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horizontal="center" vertical="center"/>
    </xf>
    <xf numFmtId="0" fontId="1" fillId="44" borderId="37" xfId="0" applyFont="1" applyFill="1" applyBorder="1" applyAlignment="1">
      <alignment horizontal="center" vertical="center"/>
    </xf>
    <xf numFmtId="0" fontId="1" fillId="44" borderId="38" xfId="0" applyFont="1" applyFill="1" applyBorder="1" applyAlignment="1">
      <alignment horizontal="center" vertical="center"/>
    </xf>
    <xf numFmtId="0" fontId="1" fillId="44" borderId="25" xfId="0" applyFont="1" applyFill="1" applyBorder="1" applyAlignment="1">
      <alignment/>
    </xf>
    <xf numFmtId="0" fontId="1" fillId="44" borderId="37" xfId="0" applyFont="1" applyFill="1" applyBorder="1" applyAlignment="1">
      <alignment/>
    </xf>
    <xf numFmtId="0" fontId="0" fillId="0" borderId="25" xfId="0" applyFont="1" applyBorder="1" applyAlignment="1">
      <alignment wrapText="1"/>
    </xf>
    <xf numFmtId="0" fontId="1" fillId="44" borderId="30" xfId="0" applyFont="1" applyFill="1" applyBorder="1" applyAlignment="1">
      <alignment horizontal="center"/>
    </xf>
    <xf numFmtId="0" fontId="1" fillId="44" borderId="35" xfId="0" applyFont="1" applyFill="1" applyBorder="1" applyAlignment="1">
      <alignment/>
    </xf>
    <xf numFmtId="0" fontId="1" fillId="44" borderId="39" xfId="0" applyFont="1" applyFill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35" borderId="39" xfId="0" applyFont="1" applyFill="1" applyBorder="1" applyAlignment="1">
      <alignment/>
    </xf>
    <xf numFmtId="0" fontId="1" fillId="26" borderId="37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1" fillId="44" borderId="40" xfId="0" applyFont="1" applyFill="1" applyBorder="1" applyAlignment="1">
      <alignment horizontal="center" vertical="center"/>
    </xf>
    <xf numFmtId="0" fontId="1" fillId="44" borderId="41" xfId="0" applyFont="1" applyFill="1" applyBorder="1" applyAlignment="1">
      <alignment horizontal="center" vertical="center"/>
    </xf>
    <xf numFmtId="0" fontId="1" fillId="44" borderId="26" xfId="0" applyFont="1" applyFill="1" applyBorder="1" applyAlignment="1">
      <alignment horizontal="center" vertical="center"/>
    </xf>
    <xf numFmtId="0" fontId="1" fillId="44" borderId="42" xfId="0" applyFont="1" applyFill="1" applyBorder="1" applyAlignment="1">
      <alignment horizontal="center" vertical="center"/>
    </xf>
    <xf numFmtId="0" fontId="1" fillId="44" borderId="40" xfId="0" applyFont="1" applyFill="1" applyBorder="1" applyAlignment="1">
      <alignment horizontal="center"/>
    </xf>
    <xf numFmtId="0" fontId="1" fillId="44" borderId="43" xfId="0" applyFont="1" applyFill="1" applyBorder="1" applyAlignment="1">
      <alignment wrapText="1"/>
    </xf>
    <xf numFmtId="0" fontId="1" fillId="52" borderId="22" xfId="0" applyFont="1" applyFill="1" applyBorder="1" applyAlignment="1">
      <alignment horizontal="center" vertical="center"/>
    </xf>
    <xf numFmtId="0" fontId="1" fillId="52" borderId="44" xfId="0" applyFont="1" applyFill="1" applyBorder="1" applyAlignment="1">
      <alignment horizontal="center" vertical="center"/>
    </xf>
    <xf numFmtId="0" fontId="1" fillId="52" borderId="45" xfId="0" applyFont="1" applyFill="1" applyBorder="1" applyAlignment="1">
      <alignment horizontal="center" vertical="center"/>
    </xf>
    <xf numFmtId="0" fontId="1" fillId="52" borderId="46" xfId="0" applyFont="1" applyFill="1" applyBorder="1" applyAlignment="1">
      <alignment horizontal="center" vertical="center"/>
    </xf>
    <xf numFmtId="0" fontId="1" fillId="52" borderId="22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6" xfId="0" applyBorder="1" applyAlignment="1">
      <alignment/>
    </xf>
    <xf numFmtId="0" fontId="13" fillId="53" borderId="10" xfId="0" applyFont="1" applyFill="1" applyBorder="1" applyAlignment="1">
      <alignment horizontal="center"/>
    </xf>
    <xf numFmtId="0" fontId="13" fillId="46" borderId="10" xfId="0" applyFont="1" applyFill="1" applyBorder="1" applyAlignment="1">
      <alignment horizontal="left"/>
    </xf>
    <xf numFmtId="0" fontId="1" fillId="50" borderId="16" xfId="0" applyFont="1" applyFill="1" applyBorder="1" applyAlignment="1">
      <alignment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35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wrapText="1"/>
    </xf>
    <xf numFmtId="0" fontId="0" fillId="41" borderId="25" xfId="0" applyFont="1" applyFill="1" applyBorder="1" applyAlignment="1">
      <alignment wrapText="1"/>
    </xf>
    <xf numFmtId="0" fontId="0" fillId="0" borderId="47" xfId="0" applyBorder="1" applyAlignment="1">
      <alignment/>
    </xf>
    <xf numFmtId="0" fontId="0" fillId="35" borderId="36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54" borderId="10" xfId="0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52" borderId="10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center"/>
    </xf>
    <xf numFmtId="0" fontId="1" fillId="42" borderId="39" xfId="0" applyFont="1" applyFill="1" applyBorder="1" applyAlignment="1">
      <alignment/>
    </xf>
    <xf numFmtId="0" fontId="1" fillId="42" borderId="35" xfId="0" applyFont="1" applyFill="1" applyBorder="1" applyAlignment="1">
      <alignment wrapText="1"/>
    </xf>
    <xf numFmtId="0" fontId="1" fillId="42" borderId="10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1" fillId="44" borderId="39" xfId="0" applyFont="1" applyFill="1" applyBorder="1" applyAlignment="1">
      <alignment horizontal="center" vertical="center"/>
    </xf>
    <xf numFmtId="0" fontId="0" fillId="52" borderId="16" xfId="0" applyFont="1" applyFill="1" applyBorder="1" applyAlignment="1">
      <alignment horizontal="left" vertical="center" wrapText="1"/>
    </xf>
    <xf numFmtId="0" fontId="0" fillId="52" borderId="48" xfId="0" applyFont="1" applyFill="1" applyBorder="1" applyAlignment="1">
      <alignment horizontal="left" vertical="center" wrapText="1"/>
    </xf>
    <xf numFmtId="0" fontId="0" fillId="55" borderId="10" xfId="0" applyFont="1" applyFill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1" fillId="55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/>
    </xf>
    <xf numFmtId="0" fontId="13" fillId="20" borderId="10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" fillId="55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2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9" borderId="10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47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40" borderId="10" xfId="0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56" borderId="10" xfId="0" applyFill="1" applyBorder="1" applyAlignment="1">
      <alignment horizontal="center"/>
    </xf>
    <xf numFmtId="0" fontId="1" fillId="56" borderId="10" xfId="0" applyFont="1" applyFill="1" applyBorder="1" applyAlignment="1">
      <alignment horizontal="center"/>
    </xf>
    <xf numFmtId="0" fontId="1" fillId="56" borderId="10" xfId="0" applyFont="1" applyFill="1" applyBorder="1" applyAlignment="1">
      <alignment horizontal="center" wrapText="1"/>
    </xf>
    <xf numFmtId="0" fontId="0" fillId="56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6" borderId="10" xfId="0" applyFont="1" applyFill="1" applyBorder="1" applyAlignment="1">
      <alignment horizontal="center"/>
    </xf>
    <xf numFmtId="0" fontId="0" fillId="55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5" borderId="0" xfId="0" applyFill="1" applyAlignment="1">
      <alignment horizontal="center"/>
    </xf>
    <xf numFmtId="0" fontId="0" fillId="0" borderId="10" xfId="0" applyFont="1" applyBorder="1" applyAlignment="1">
      <alignment horizontal="left"/>
    </xf>
    <xf numFmtId="0" fontId="13" fillId="53" borderId="16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 vertical="center"/>
    </xf>
    <xf numFmtId="0" fontId="0" fillId="52" borderId="25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vertical="center"/>
    </xf>
    <xf numFmtId="0" fontId="0" fillId="35" borderId="25" xfId="0" applyFont="1" applyFill="1" applyBorder="1" applyAlignment="1">
      <alignment horizontal="left" vertical="center" wrapText="1"/>
    </xf>
    <xf numFmtId="0" fontId="1" fillId="42" borderId="10" xfId="0" applyFont="1" applyFill="1" applyBorder="1" applyAlignment="1">
      <alignment vertical="center"/>
    </xf>
    <xf numFmtId="0" fontId="1" fillId="42" borderId="30" xfId="0" applyFont="1" applyFill="1" applyBorder="1" applyAlignment="1">
      <alignment horizontal="center" vertical="center"/>
    </xf>
    <xf numFmtId="0" fontId="1" fillId="44" borderId="25" xfId="0" applyFont="1" applyFill="1" applyBorder="1" applyAlignment="1">
      <alignment horizontal="center" vertical="center"/>
    </xf>
    <xf numFmtId="0" fontId="1" fillId="44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52" borderId="49" xfId="0" applyFont="1" applyFill="1" applyBorder="1" applyAlignment="1">
      <alignment horizontal="center" vertical="center"/>
    </xf>
    <xf numFmtId="0" fontId="1" fillId="42" borderId="5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44" borderId="43" xfId="0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51" borderId="40" xfId="0" applyFont="1" applyFill="1" applyBorder="1" applyAlignment="1">
      <alignment/>
    </xf>
    <xf numFmtId="0" fontId="0" fillId="42" borderId="15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1" fillId="43" borderId="36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wrapText="1"/>
    </xf>
    <xf numFmtId="0" fontId="1" fillId="26" borderId="38" xfId="0" applyFont="1" applyFill="1" applyBorder="1" applyAlignment="1">
      <alignment horizontal="center" vertical="center" wrapText="1"/>
    </xf>
    <xf numFmtId="49" fontId="19" fillId="52" borderId="52" xfId="0" applyNumberFormat="1" applyFont="1" applyFill="1" applyBorder="1" applyAlignment="1">
      <alignment horizontal="left" vertical="distributed" textRotation="90" wrapText="1"/>
    </xf>
    <xf numFmtId="0" fontId="66" fillId="35" borderId="10" xfId="0" applyFont="1" applyFill="1" applyBorder="1" applyAlignment="1">
      <alignment horizontal="center"/>
    </xf>
    <xf numFmtId="0" fontId="66" fillId="35" borderId="22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" fillId="26" borderId="5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57" borderId="25" xfId="0" applyFont="1" applyFill="1" applyBorder="1" applyAlignment="1">
      <alignment vertical="center"/>
    </xf>
    <xf numFmtId="0" fontId="0" fillId="57" borderId="25" xfId="0" applyFont="1" applyFill="1" applyBorder="1" applyAlignment="1">
      <alignment wrapText="1"/>
    </xf>
    <xf numFmtId="0" fontId="0" fillId="35" borderId="10" xfId="0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56" borderId="10" xfId="0" applyFill="1" applyBorder="1" applyAlignment="1">
      <alignment horizontal="left"/>
    </xf>
    <xf numFmtId="0" fontId="0" fillId="15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58" borderId="10" xfId="0" applyFill="1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35" borderId="24" xfId="0" applyFill="1" applyBorder="1" applyAlignment="1">
      <alignment horizontal="center" textRotation="90" wrapText="1"/>
    </xf>
    <xf numFmtId="0" fontId="0" fillId="35" borderId="24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39" borderId="50" xfId="0" applyFont="1" applyFill="1" applyBorder="1" applyAlignment="1">
      <alignment horizontal="center"/>
    </xf>
    <xf numFmtId="0" fontId="1" fillId="39" borderId="30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/>
    </xf>
    <xf numFmtId="0" fontId="1" fillId="39" borderId="50" xfId="0" applyFont="1" applyFill="1" applyBorder="1" applyAlignment="1">
      <alignment horizontal="center" vertical="center"/>
    </xf>
    <xf numFmtId="0" fontId="1" fillId="39" borderId="36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9" borderId="5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44" borderId="11" xfId="0" applyFont="1" applyFill="1" applyBorder="1" applyAlignment="1">
      <alignment horizontal="center" vertical="center"/>
    </xf>
    <xf numFmtId="0" fontId="1" fillId="44" borderId="24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left" vertical="center"/>
    </xf>
    <xf numFmtId="0" fontId="1" fillId="42" borderId="24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" fillId="50" borderId="10" xfId="0" applyFont="1" applyFill="1" applyBorder="1" applyAlignment="1">
      <alignment horizontal="left"/>
    </xf>
    <xf numFmtId="0" fontId="1" fillId="50" borderId="16" xfId="0" applyFont="1" applyFill="1" applyBorder="1" applyAlignment="1">
      <alignment horizontal="left"/>
    </xf>
    <xf numFmtId="0" fontId="0" fillId="42" borderId="11" xfId="0" applyFont="1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1" fillId="42" borderId="11" xfId="0" applyFont="1" applyFill="1" applyBorder="1" applyAlignment="1">
      <alignment horizontal="left" wrapText="1"/>
    </xf>
    <xf numFmtId="0" fontId="1" fillId="42" borderId="24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48" xfId="0" applyFont="1" applyBorder="1" applyAlignment="1">
      <alignment horizontal="center" textRotation="90" wrapText="1"/>
    </xf>
    <xf numFmtId="0" fontId="0" fillId="0" borderId="26" xfId="0" applyBorder="1" applyAlignment="1">
      <alignment horizontal="center"/>
    </xf>
    <xf numFmtId="0" fontId="15" fillId="0" borderId="43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43" borderId="11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left" wrapText="1"/>
    </xf>
    <xf numFmtId="0" fontId="1" fillId="43" borderId="2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1" fillId="42" borderId="11" xfId="0" applyFont="1" applyFill="1" applyBorder="1" applyAlignment="1">
      <alignment horizontal="left" vertical="center" wrapText="1"/>
    </xf>
    <xf numFmtId="0" fontId="1" fillId="42" borderId="24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center" vertical="center"/>
    </xf>
    <xf numFmtId="0" fontId="1" fillId="43" borderId="24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left"/>
    </xf>
    <xf numFmtId="0" fontId="0" fillId="42" borderId="24" xfId="0" applyFill="1" applyBorder="1" applyAlignment="1">
      <alignment horizontal="left"/>
    </xf>
    <xf numFmtId="0" fontId="17" fillId="0" borderId="48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48" xfId="0" applyFill="1" applyBorder="1" applyAlignment="1">
      <alignment horizontal="left" wrapText="1"/>
    </xf>
    <xf numFmtId="0" fontId="0" fillId="41" borderId="55" xfId="0" applyFill="1" applyBorder="1" applyAlignment="1">
      <alignment horizontal="left" wrapText="1"/>
    </xf>
    <xf numFmtId="0" fontId="1" fillId="50" borderId="16" xfId="0" applyFont="1" applyFill="1" applyBorder="1" applyAlignment="1">
      <alignment/>
    </xf>
    <xf numFmtId="0" fontId="1" fillId="50" borderId="18" xfId="0" applyFont="1" applyFill="1" applyBorder="1" applyAlignment="1">
      <alignment/>
    </xf>
    <xf numFmtId="0" fontId="1" fillId="50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35" borderId="11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1" xfId="0" applyFill="1" applyBorder="1" applyAlignment="1">
      <alignment horizontal="left" wrapText="1"/>
    </xf>
    <xf numFmtId="0" fontId="0" fillId="35" borderId="24" xfId="0" applyFill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textRotation="90" wrapText="1"/>
    </xf>
    <xf numFmtId="0" fontId="0" fillId="35" borderId="11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45" borderId="10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35" borderId="24" xfId="0" applyFill="1" applyBorder="1" applyAlignment="1">
      <alignment horizontal="left" vertical="center" wrapText="1"/>
    </xf>
    <xf numFmtId="0" fontId="1" fillId="42" borderId="11" xfId="0" applyFont="1" applyFill="1" applyBorder="1" applyAlignment="1">
      <alignment wrapText="1"/>
    </xf>
    <xf numFmtId="0" fontId="1" fillId="42" borderId="24" xfId="0" applyFont="1" applyFill="1" applyBorder="1" applyAlignment="1">
      <alignment wrapText="1"/>
    </xf>
    <xf numFmtId="0" fontId="0" fillId="0" borderId="24" xfId="0" applyFont="1" applyBorder="1" applyAlignment="1">
      <alignment horizontal="left" vertical="center"/>
    </xf>
    <xf numFmtId="0" fontId="0" fillId="0" borderId="48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55" xfId="0" applyFill="1" applyBorder="1" applyAlignment="1">
      <alignment horizontal="left" vertical="center" wrapText="1"/>
    </xf>
    <xf numFmtId="0" fontId="13" fillId="46" borderId="1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1" fillId="42" borderId="24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41" borderId="48" xfId="0" applyFill="1" applyBorder="1" applyAlignment="1">
      <alignment horizontal="left" vertical="center" wrapText="1"/>
    </xf>
    <xf numFmtId="0" fontId="0" fillId="41" borderId="55" xfId="0" applyFill="1" applyBorder="1" applyAlignment="1">
      <alignment horizontal="left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13" fillId="34" borderId="16" xfId="0" applyFont="1" applyFill="1" applyBorder="1" applyAlignment="1">
      <alignment horizontal="left"/>
    </xf>
    <xf numFmtId="0" fontId="13" fillId="34" borderId="18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41" borderId="48" xfId="0" applyFont="1" applyFill="1" applyBorder="1" applyAlignment="1">
      <alignment horizontal="left" vertical="top" wrapText="1"/>
    </xf>
    <xf numFmtId="0" fontId="0" fillId="41" borderId="55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/>
    </xf>
    <xf numFmtId="0" fontId="0" fillId="35" borderId="11" xfId="0" applyFont="1" applyFill="1" applyBorder="1" applyAlignment="1">
      <alignment wrapText="1"/>
    </xf>
    <xf numFmtId="0" fontId="0" fillId="35" borderId="24" xfId="0" applyFont="1" applyFill="1" applyBorder="1" applyAlignment="1">
      <alignment wrapText="1"/>
    </xf>
    <xf numFmtId="0" fontId="0" fillId="0" borderId="48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1" fillId="52" borderId="57" xfId="0" applyFont="1" applyFill="1" applyBorder="1" applyAlignment="1">
      <alignment horizontal="center" vertical="center"/>
    </xf>
    <xf numFmtId="0" fontId="1" fillId="52" borderId="58" xfId="0" applyFont="1" applyFill="1" applyBorder="1" applyAlignment="1">
      <alignment horizontal="center" vertical="center"/>
    </xf>
    <xf numFmtId="0" fontId="1" fillId="26" borderId="29" xfId="0" applyFont="1" applyFill="1" applyBorder="1" applyAlignment="1">
      <alignment horizontal="center" vertical="center"/>
    </xf>
    <xf numFmtId="0" fontId="1" fillId="26" borderId="39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right" vertical="center"/>
    </xf>
    <xf numFmtId="0" fontId="16" fillId="33" borderId="60" xfId="0" applyFont="1" applyFill="1" applyBorder="1" applyAlignment="1">
      <alignment horizontal="right" vertical="center"/>
    </xf>
    <xf numFmtId="0" fontId="16" fillId="33" borderId="54" xfId="0" applyFont="1" applyFill="1" applyBorder="1" applyAlignment="1">
      <alignment horizontal="right" vertical="center"/>
    </xf>
    <xf numFmtId="0" fontId="16" fillId="33" borderId="50" xfId="0" applyFont="1" applyFill="1" applyBorder="1" applyAlignment="1">
      <alignment horizontal="right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" fillId="26" borderId="27" xfId="0" applyFont="1" applyFill="1" applyBorder="1" applyAlignment="1">
      <alignment horizontal="center" vertical="center"/>
    </xf>
    <xf numFmtId="0" fontId="1" fillId="26" borderId="30" xfId="0" applyFont="1" applyFill="1" applyBorder="1" applyAlignment="1">
      <alignment horizontal="center" vertical="center"/>
    </xf>
    <xf numFmtId="0" fontId="0" fillId="41" borderId="29" xfId="0" applyFont="1" applyFill="1" applyBorder="1" applyAlignment="1">
      <alignment horizontal="center"/>
    </xf>
    <xf numFmtId="0" fontId="1" fillId="26" borderId="48" xfId="0" applyFont="1" applyFill="1" applyBorder="1" applyAlignment="1">
      <alignment horizontal="left" wrapText="1"/>
    </xf>
    <xf numFmtId="0" fontId="1" fillId="26" borderId="55" xfId="0" applyFont="1" applyFill="1" applyBorder="1" applyAlignment="1">
      <alignment horizontal="left" wrapText="1"/>
    </xf>
    <xf numFmtId="0" fontId="0" fillId="41" borderId="28" xfId="0" applyFont="1" applyFill="1" applyBorder="1" applyAlignment="1">
      <alignment horizontal="center" wrapText="1"/>
    </xf>
    <xf numFmtId="0" fontId="0" fillId="35" borderId="29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9" fillId="39" borderId="57" xfId="0" applyFont="1" applyFill="1" applyBorder="1" applyAlignment="1">
      <alignment horizontal="left" wrapText="1"/>
    </xf>
    <xf numFmtId="0" fontId="9" fillId="39" borderId="58" xfId="0" applyFont="1" applyFill="1" applyBorder="1" applyAlignment="1">
      <alignment horizontal="left" wrapText="1"/>
    </xf>
    <xf numFmtId="0" fontId="9" fillId="39" borderId="13" xfId="0" applyFont="1" applyFill="1" applyBorder="1" applyAlignment="1">
      <alignment horizontal="left" wrapText="1"/>
    </xf>
    <xf numFmtId="0" fontId="1" fillId="52" borderId="40" xfId="0" applyFont="1" applyFill="1" applyBorder="1" applyAlignment="1">
      <alignment horizontal="center" vertical="center"/>
    </xf>
    <xf numFmtId="0" fontId="1" fillId="52" borderId="36" xfId="0" applyFont="1" applyFill="1" applyBorder="1" applyAlignment="1">
      <alignment horizontal="center" vertical="center"/>
    </xf>
    <xf numFmtId="0" fontId="1" fillId="52" borderId="63" xfId="0" applyFont="1" applyFill="1" applyBorder="1" applyAlignment="1">
      <alignment horizontal="center" vertical="center"/>
    </xf>
    <xf numFmtId="0" fontId="1" fillId="52" borderId="40" xfId="0" applyFont="1" applyFill="1" applyBorder="1" applyAlignment="1">
      <alignment horizontal="center" vertical="center" wrapText="1"/>
    </xf>
    <xf numFmtId="0" fontId="1" fillId="52" borderId="36" xfId="0" applyFont="1" applyFill="1" applyBorder="1" applyAlignment="1">
      <alignment horizontal="center" vertical="center" wrapText="1"/>
    </xf>
    <xf numFmtId="0" fontId="1" fillId="52" borderId="63" xfId="0" applyFont="1" applyFill="1" applyBorder="1" applyAlignment="1">
      <alignment horizontal="center" vertical="center" wrapText="1"/>
    </xf>
    <xf numFmtId="0" fontId="1" fillId="52" borderId="40" xfId="0" applyFont="1" applyFill="1" applyBorder="1" applyAlignment="1">
      <alignment horizontal="center" vertical="center" textRotation="90" wrapText="1"/>
    </xf>
    <xf numFmtId="0" fontId="1" fillId="52" borderId="36" xfId="0" applyFont="1" applyFill="1" applyBorder="1" applyAlignment="1">
      <alignment horizontal="center" vertical="center" textRotation="90"/>
    </xf>
    <xf numFmtId="0" fontId="1" fillId="52" borderId="63" xfId="0" applyFont="1" applyFill="1" applyBorder="1" applyAlignment="1">
      <alignment horizontal="center" vertical="center" textRotation="90"/>
    </xf>
    <xf numFmtId="0" fontId="1" fillId="52" borderId="59" xfId="0" applyFont="1" applyFill="1" applyBorder="1" applyAlignment="1">
      <alignment horizontal="center" vertical="center" wrapText="1"/>
    </xf>
    <xf numFmtId="0" fontId="1" fillId="52" borderId="49" xfId="0" applyFont="1" applyFill="1" applyBorder="1" applyAlignment="1">
      <alignment horizontal="center" vertical="center" wrapText="1"/>
    </xf>
    <xf numFmtId="0" fontId="1" fillId="52" borderId="60" xfId="0" applyFont="1" applyFill="1" applyBorder="1" applyAlignment="1">
      <alignment horizontal="center" vertical="center" wrapText="1"/>
    </xf>
    <xf numFmtId="0" fontId="1" fillId="52" borderId="34" xfId="0" applyFont="1" applyFill="1" applyBorder="1" applyAlignment="1">
      <alignment horizontal="center" vertical="center"/>
    </xf>
    <xf numFmtId="0" fontId="1" fillId="52" borderId="64" xfId="0" applyFont="1" applyFill="1" applyBorder="1" applyAlignment="1">
      <alignment horizontal="center" vertical="center"/>
    </xf>
    <xf numFmtId="0" fontId="1" fillId="52" borderId="65" xfId="0" applyFont="1" applyFill="1" applyBorder="1" applyAlignment="1">
      <alignment horizontal="center" vertical="center"/>
    </xf>
    <xf numFmtId="0" fontId="1" fillId="52" borderId="54" xfId="0" applyFont="1" applyFill="1" applyBorder="1" applyAlignment="1">
      <alignment horizontal="center" vertical="center" wrapText="1"/>
    </xf>
    <xf numFmtId="0" fontId="1" fillId="52" borderId="19" xfId="0" applyFont="1" applyFill="1" applyBorder="1" applyAlignment="1">
      <alignment horizontal="center" vertical="center" wrapText="1"/>
    </xf>
    <xf numFmtId="0" fontId="1" fillId="52" borderId="55" xfId="0" applyFont="1" applyFill="1" applyBorder="1" applyAlignment="1">
      <alignment horizontal="center" vertical="center" wrapText="1"/>
    </xf>
    <xf numFmtId="0" fontId="1" fillId="52" borderId="59" xfId="0" applyFont="1" applyFill="1" applyBorder="1" applyAlignment="1">
      <alignment horizontal="center" vertical="center" textRotation="90"/>
    </xf>
    <xf numFmtId="0" fontId="1" fillId="52" borderId="47" xfId="0" applyFont="1" applyFill="1" applyBorder="1" applyAlignment="1">
      <alignment horizontal="center" vertical="center" textRotation="90"/>
    </xf>
    <xf numFmtId="0" fontId="1" fillId="52" borderId="66" xfId="0" applyFont="1" applyFill="1" applyBorder="1" applyAlignment="1">
      <alignment horizontal="center" vertical="center" textRotation="90"/>
    </xf>
    <xf numFmtId="0" fontId="1" fillId="52" borderId="67" xfId="0" applyFont="1" applyFill="1" applyBorder="1" applyAlignment="1">
      <alignment horizontal="center" vertical="center" textRotation="90" wrapText="1"/>
    </xf>
    <xf numFmtId="0" fontId="1" fillId="52" borderId="20" xfId="0" applyFont="1" applyFill="1" applyBorder="1" applyAlignment="1">
      <alignment horizontal="center" vertical="center" textRotation="90" wrapText="1"/>
    </xf>
    <xf numFmtId="0" fontId="1" fillId="52" borderId="68" xfId="0" applyFont="1" applyFill="1" applyBorder="1" applyAlignment="1">
      <alignment horizontal="center" vertical="center" textRotation="90" wrapText="1"/>
    </xf>
    <xf numFmtId="0" fontId="18" fillId="52" borderId="26" xfId="0" applyFont="1" applyFill="1" applyBorder="1" applyAlignment="1">
      <alignment horizontal="center" vertical="center" wrapText="1"/>
    </xf>
    <xf numFmtId="0" fontId="18" fillId="52" borderId="26" xfId="0" applyFont="1" applyFill="1" applyBorder="1" applyAlignment="1">
      <alignment horizontal="center" vertical="center"/>
    </xf>
    <xf numFmtId="0" fontId="18" fillId="52" borderId="43" xfId="0" applyFont="1" applyFill="1" applyBorder="1" applyAlignment="1">
      <alignment horizontal="center" vertical="center"/>
    </xf>
    <xf numFmtId="0" fontId="1" fillId="52" borderId="40" xfId="0" applyFont="1" applyFill="1" applyBorder="1" applyAlignment="1">
      <alignment horizontal="center" vertical="center" textRotation="90"/>
    </xf>
    <xf numFmtId="0" fontId="1" fillId="52" borderId="54" xfId="0" applyFont="1" applyFill="1" applyBorder="1" applyAlignment="1">
      <alignment horizontal="center" vertical="center" textRotation="90"/>
    </xf>
    <xf numFmtId="0" fontId="1" fillId="52" borderId="24" xfId="0" applyFont="1" applyFill="1" applyBorder="1" applyAlignment="1">
      <alignment horizontal="center" vertical="center" textRotation="90"/>
    </xf>
    <xf numFmtId="0" fontId="1" fillId="52" borderId="22" xfId="0" applyFont="1" applyFill="1" applyBorder="1" applyAlignment="1">
      <alignment horizontal="center" vertical="center" textRotation="90"/>
    </xf>
    <xf numFmtId="0" fontId="18" fillId="52" borderId="16" xfId="0" applyFont="1" applyFill="1" applyBorder="1" applyAlignment="1">
      <alignment horizontal="center" textRotation="90" wrapText="1"/>
    </xf>
    <xf numFmtId="0" fontId="18" fillId="52" borderId="23" xfId="0" applyFont="1" applyFill="1" applyBorder="1" applyAlignment="1">
      <alignment horizontal="center" textRotation="90" wrapText="1"/>
    </xf>
    <xf numFmtId="0" fontId="1" fillId="52" borderId="41" xfId="0" applyFont="1" applyFill="1" applyBorder="1" applyAlignment="1">
      <alignment horizontal="center" vertical="center" wrapText="1"/>
    </xf>
    <xf numFmtId="0" fontId="1" fillId="52" borderId="69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7" fillId="0" borderId="7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5" borderId="27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61" xfId="0" applyFont="1" applyBorder="1" applyAlignment="1">
      <alignment horizontal="center" textRotation="90"/>
    </xf>
    <xf numFmtId="0" fontId="0" fillId="0" borderId="72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41" borderId="37" xfId="0" applyFont="1" applyFill="1" applyBorder="1" applyAlignment="1">
      <alignment/>
    </xf>
    <xf numFmtId="0" fontId="0" fillId="41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wrapText="1"/>
    </xf>
    <xf numFmtId="0" fontId="0" fillId="35" borderId="1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horizontal="center" vertical="center"/>
    </xf>
    <xf numFmtId="0" fontId="0" fillId="41" borderId="39" xfId="0" applyFont="1" applyFill="1" applyBorder="1" applyAlignment="1">
      <alignment horizontal="center"/>
    </xf>
    <xf numFmtId="0" fontId="0" fillId="41" borderId="35" xfId="0" applyFont="1" applyFill="1" applyBorder="1" applyAlignment="1">
      <alignment horizontal="center" wrapText="1"/>
    </xf>
    <xf numFmtId="0" fontId="0" fillId="41" borderId="30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left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73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44" borderId="53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48" xfId="0" applyFont="1" applyFill="1" applyBorder="1" applyAlignment="1">
      <alignment horizontal="center" vertical="center"/>
    </xf>
    <xf numFmtId="0" fontId="0" fillId="44" borderId="29" xfId="0" applyFont="1" applyFill="1" applyBorder="1" applyAlignment="1">
      <alignment horizontal="center" vertical="center"/>
    </xf>
    <xf numFmtId="0" fontId="0" fillId="44" borderId="28" xfId="0" applyFont="1" applyFill="1" applyBorder="1" applyAlignment="1">
      <alignment horizontal="center" vertical="center"/>
    </xf>
    <xf numFmtId="0" fontId="0" fillId="44" borderId="27" xfId="0" applyFont="1" applyFill="1" applyBorder="1" applyAlignment="1">
      <alignment horizontal="center" vertical="center"/>
    </xf>
    <xf numFmtId="0" fontId="0" fillId="44" borderId="76" xfId="0" applyFont="1" applyFill="1" applyBorder="1" applyAlignment="1">
      <alignment horizontal="center" vertical="center"/>
    </xf>
    <xf numFmtId="0" fontId="0" fillId="44" borderId="20" xfId="0" applyFont="1" applyFill="1" applyBorder="1" applyAlignment="1">
      <alignment horizontal="center" vertical="center"/>
    </xf>
    <xf numFmtId="0" fontId="0" fillId="44" borderId="77" xfId="0" applyFont="1" applyFill="1" applyBorder="1" applyAlignment="1">
      <alignment horizontal="center" vertical="center"/>
    </xf>
    <xf numFmtId="0" fontId="0" fillId="42" borderId="44" xfId="0" applyFont="1" applyFill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7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5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35" borderId="3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1" sqref="A1:A46"/>
    </sheetView>
  </sheetViews>
  <sheetFormatPr defaultColWidth="9.140625" defaultRowHeight="12.75"/>
  <cols>
    <col min="1" max="1" width="97.140625" style="0" customWidth="1"/>
  </cols>
  <sheetData>
    <row r="1" ht="18.75">
      <c r="A1" s="12"/>
    </row>
    <row r="2" ht="18.75">
      <c r="A2" s="12"/>
    </row>
    <row r="3" ht="15">
      <c r="A3" s="13"/>
    </row>
    <row r="4" ht="18.75">
      <c r="A4" s="12"/>
    </row>
    <row r="5" ht="18.75">
      <c r="A5" s="12"/>
    </row>
    <row r="6" ht="18.75">
      <c r="A6" s="14"/>
    </row>
    <row r="7" ht="18.75">
      <c r="A7" s="14"/>
    </row>
    <row r="8" ht="18.75">
      <c r="A8" s="14"/>
    </row>
    <row r="9" ht="18.75">
      <c r="A9" s="14"/>
    </row>
    <row r="10" ht="18.75">
      <c r="A10" s="14"/>
    </row>
    <row r="11" ht="18.75">
      <c r="A11" s="14" t="s">
        <v>45</v>
      </c>
    </row>
    <row r="12" ht="18.75">
      <c r="A12" s="15" t="s">
        <v>166</v>
      </c>
    </row>
    <row r="13" ht="18.75">
      <c r="A13" s="15" t="s">
        <v>249</v>
      </c>
    </row>
    <row r="15" ht="37.5">
      <c r="A15" s="17" t="s">
        <v>78</v>
      </c>
    </row>
    <row r="16" ht="18.75">
      <c r="A16" s="14" t="s">
        <v>76</v>
      </c>
    </row>
    <row r="17" ht="18.75">
      <c r="A17" s="14"/>
    </row>
    <row r="18" ht="18.75">
      <c r="A18" s="15" t="s">
        <v>248</v>
      </c>
    </row>
    <row r="19" ht="18.75" customHeight="1">
      <c r="A19" s="319" t="s">
        <v>250</v>
      </c>
    </row>
    <row r="20" ht="18.75" customHeight="1">
      <c r="A20" s="319"/>
    </row>
    <row r="21" ht="15">
      <c r="A21" s="16"/>
    </row>
    <row r="22" ht="15">
      <c r="A22" s="16"/>
    </row>
    <row r="23" ht="15">
      <c r="A23" s="16"/>
    </row>
    <row r="24" ht="15.75" customHeight="1">
      <c r="A24" s="320" t="s">
        <v>251</v>
      </c>
    </row>
    <row r="25" ht="15.75" customHeight="1">
      <c r="A25" s="320"/>
    </row>
    <row r="26" ht="15.75" customHeight="1">
      <c r="A26" s="320"/>
    </row>
    <row r="27" ht="15.75">
      <c r="A27" s="26" t="s">
        <v>46</v>
      </c>
    </row>
    <row r="28" ht="15.75">
      <c r="A28" s="26" t="s">
        <v>269</v>
      </c>
    </row>
    <row r="29" ht="15.75">
      <c r="A29" s="26" t="s">
        <v>47</v>
      </c>
    </row>
    <row r="30" ht="15.75">
      <c r="A30" s="26" t="s">
        <v>77</v>
      </c>
    </row>
    <row r="31" ht="15.75">
      <c r="A31" s="26" t="s">
        <v>270</v>
      </c>
    </row>
    <row r="32" ht="15">
      <c r="A32" s="18"/>
    </row>
    <row r="45" ht="15.75">
      <c r="A45" s="128" t="s">
        <v>271</v>
      </c>
    </row>
  </sheetData>
  <sheetProtection/>
  <mergeCells count="2">
    <mergeCell ref="A19:A20"/>
    <mergeCell ref="A24:A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A2" sqref="A2:I9"/>
    </sheetView>
  </sheetViews>
  <sheetFormatPr defaultColWidth="9.140625" defaultRowHeight="12.75"/>
  <cols>
    <col min="2" max="2" width="23.140625" style="0" customWidth="1"/>
    <col min="3" max="3" width="11.28125" style="0" customWidth="1"/>
    <col min="4" max="4" width="17.00390625" style="0" customWidth="1"/>
    <col min="5" max="5" width="16.140625" style="0" customWidth="1"/>
    <col min="6" max="6" width="16.28125" style="0" customWidth="1"/>
    <col min="7" max="7" width="18.140625" style="0" customWidth="1"/>
    <col min="8" max="8" width="10.8515625" style="0" customWidth="1"/>
  </cols>
  <sheetData>
    <row r="2" spans="1:9" ht="24" customHeight="1">
      <c r="A2" s="321" t="s">
        <v>35</v>
      </c>
      <c r="B2" s="321"/>
      <c r="C2" s="321"/>
      <c r="D2" s="321"/>
      <c r="E2" s="321"/>
      <c r="F2" s="321"/>
      <c r="G2" s="321"/>
      <c r="H2" s="321"/>
      <c r="I2" s="321"/>
    </row>
    <row r="3" spans="1:9" ht="15.75">
      <c r="A3" s="322" t="s">
        <v>25</v>
      </c>
      <c r="B3" s="323" t="s">
        <v>26</v>
      </c>
      <c r="C3" s="323" t="s">
        <v>27</v>
      </c>
      <c r="D3" s="324" t="s">
        <v>17</v>
      </c>
      <c r="E3" s="324"/>
      <c r="F3" s="325" t="s">
        <v>28</v>
      </c>
      <c r="G3" s="325" t="s">
        <v>29</v>
      </c>
      <c r="H3" s="325" t="s">
        <v>30</v>
      </c>
      <c r="I3" s="325" t="s">
        <v>21</v>
      </c>
    </row>
    <row r="4" spans="1:9" ht="63" customHeight="1">
      <c r="A4" s="322"/>
      <c r="B4" s="323"/>
      <c r="C4" s="323"/>
      <c r="D4" s="229" t="s">
        <v>236</v>
      </c>
      <c r="E4" s="229" t="s">
        <v>237</v>
      </c>
      <c r="F4" s="326"/>
      <c r="G4" s="326"/>
      <c r="H4" s="326"/>
      <c r="I4" s="326"/>
    </row>
    <row r="5" spans="1:9" ht="12.7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</row>
    <row r="6" spans="1:9" ht="15.75">
      <c r="A6" s="4" t="s">
        <v>32</v>
      </c>
      <c r="B6" s="3">
        <v>38</v>
      </c>
      <c r="C6" s="3">
        <v>1</v>
      </c>
      <c r="D6" s="3">
        <v>1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33</v>
      </c>
      <c r="B7" s="3">
        <v>37</v>
      </c>
      <c r="C7" s="3">
        <v>1</v>
      </c>
      <c r="D7" s="3">
        <v>1</v>
      </c>
      <c r="E7" s="3"/>
      <c r="F7" s="3">
        <v>2</v>
      </c>
      <c r="G7" s="3"/>
      <c r="H7" s="3">
        <v>11</v>
      </c>
      <c r="I7" s="3">
        <f>SUM(B7:H7)</f>
        <v>52</v>
      </c>
    </row>
    <row r="8" spans="1:9" ht="15.75">
      <c r="A8" s="4" t="s">
        <v>34</v>
      </c>
      <c r="B8" s="3">
        <v>27</v>
      </c>
      <c r="C8" s="3">
        <v>1</v>
      </c>
      <c r="D8" s="3">
        <v>1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43</v>
      </c>
    </row>
    <row r="9" spans="1:9" ht="15.75">
      <c r="A9" s="5" t="s">
        <v>21</v>
      </c>
      <c r="B9" s="6">
        <f aca="true" t="shared" si="0" ref="B9:H9">SUM(B6:B8)</f>
        <v>102</v>
      </c>
      <c r="C9" s="6">
        <f t="shared" si="0"/>
        <v>3</v>
      </c>
      <c r="D9" s="6">
        <f t="shared" si="0"/>
        <v>3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24</v>
      </c>
      <c r="I9" s="6">
        <f>SUM(I6:I8)</f>
        <v>147</v>
      </c>
    </row>
  </sheetData>
  <sheetProtection/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ignoredErrors>
    <ignoredError sqref="B9:H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M184"/>
  <sheetViews>
    <sheetView zoomScale="60" zoomScaleNormal="60" zoomScaleSheetLayoutView="75" zoomScalePageLayoutView="0" workbookViewId="0" topLeftCell="A19">
      <pane xSplit="3" topLeftCell="D1" activePane="topRight" state="frozen"/>
      <selection pane="topLeft" activeCell="A1" sqref="A1:X35"/>
      <selection pane="topRight" activeCell="AJ49" sqref="AJ49:AJ50"/>
    </sheetView>
  </sheetViews>
  <sheetFormatPr defaultColWidth="9.140625" defaultRowHeight="12.75"/>
  <cols>
    <col min="1" max="1" width="3.421875" style="30" customWidth="1"/>
    <col min="2" max="2" width="11.28125" style="28" customWidth="1"/>
    <col min="3" max="3" width="40.00390625" style="30" customWidth="1"/>
    <col min="4" max="4" width="10.7109375" style="30" customWidth="1"/>
    <col min="5" max="21" width="3.57421875" style="30" customWidth="1"/>
    <col min="22" max="23" width="3.57421875" style="31" customWidth="1"/>
    <col min="24" max="56" width="3.57421875" style="30" customWidth="1"/>
    <col min="57" max="57" width="7.57421875" style="30" customWidth="1"/>
    <col min="58" max="16384" width="9.140625" style="30" customWidth="1"/>
  </cols>
  <sheetData>
    <row r="1" spans="1:23" s="126" customFormat="1" ht="18.75" thickBot="1">
      <c r="A1" s="350" t="s">
        <v>288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V1" s="127"/>
      <c r="W1" s="127"/>
    </row>
    <row r="2" spans="1:57" ht="63.75" customHeight="1">
      <c r="A2" s="351" t="s">
        <v>108</v>
      </c>
      <c r="B2" s="353" t="s">
        <v>0</v>
      </c>
      <c r="C2" s="351" t="s">
        <v>107</v>
      </c>
      <c r="D2" s="355" t="s">
        <v>106</v>
      </c>
      <c r="E2" s="357" t="s">
        <v>130</v>
      </c>
      <c r="F2" s="357"/>
      <c r="G2" s="357"/>
      <c r="H2" s="357"/>
      <c r="I2" s="349" t="s">
        <v>128</v>
      </c>
      <c r="J2" s="349"/>
      <c r="K2" s="349"/>
      <c r="L2" s="349"/>
      <c r="M2" s="124" t="s">
        <v>141</v>
      </c>
      <c r="N2" s="349" t="s">
        <v>126</v>
      </c>
      <c r="O2" s="349"/>
      <c r="P2" s="349"/>
      <c r="Q2" s="124" t="s">
        <v>140</v>
      </c>
      <c r="R2" s="349" t="s">
        <v>125</v>
      </c>
      <c r="S2" s="349"/>
      <c r="T2" s="349"/>
      <c r="U2" s="349"/>
      <c r="V2" s="125" t="s">
        <v>139</v>
      </c>
      <c r="W2" s="357" t="s">
        <v>123</v>
      </c>
      <c r="X2" s="357"/>
      <c r="Y2" s="357"/>
      <c r="Z2" s="124" t="s">
        <v>138</v>
      </c>
      <c r="AA2" s="349" t="s">
        <v>121</v>
      </c>
      <c r="AB2" s="349"/>
      <c r="AC2" s="349"/>
      <c r="AD2" s="124" t="s">
        <v>137</v>
      </c>
      <c r="AE2" s="349" t="s">
        <v>119</v>
      </c>
      <c r="AF2" s="349"/>
      <c r="AG2" s="349"/>
      <c r="AH2" s="349"/>
      <c r="AI2" s="349" t="s">
        <v>117</v>
      </c>
      <c r="AJ2" s="349"/>
      <c r="AK2" s="349"/>
      <c r="AL2" s="349"/>
      <c r="AM2" s="124" t="s">
        <v>136</v>
      </c>
      <c r="AN2" s="349" t="s">
        <v>115</v>
      </c>
      <c r="AO2" s="349"/>
      <c r="AP2" s="349"/>
      <c r="AQ2" s="124" t="s">
        <v>135</v>
      </c>
      <c r="AR2" s="349" t="s">
        <v>114</v>
      </c>
      <c r="AS2" s="349"/>
      <c r="AT2" s="349"/>
      <c r="AU2" s="349"/>
      <c r="AV2" s="349" t="s">
        <v>112</v>
      </c>
      <c r="AW2" s="349"/>
      <c r="AX2" s="349"/>
      <c r="AY2" s="349"/>
      <c r="AZ2" s="124" t="s">
        <v>134</v>
      </c>
      <c r="BA2" s="357" t="s">
        <v>110</v>
      </c>
      <c r="BB2" s="357"/>
      <c r="BC2" s="357"/>
      <c r="BD2" s="357"/>
      <c r="BE2" s="358" t="s">
        <v>86</v>
      </c>
    </row>
    <row r="3" spans="1:57" ht="12.75">
      <c r="A3" s="351"/>
      <c r="B3" s="353"/>
      <c r="C3" s="351"/>
      <c r="D3" s="355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59"/>
    </row>
    <row r="4" spans="1:57" ht="12.75">
      <c r="A4" s="351"/>
      <c r="B4" s="353"/>
      <c r="C4" s="351"/>
      <c r="D4" s="355"/>
      <c r="E4" s="7">
        <v>36</v>
      </c>
      <c r="F4" s="7">
        <v>37</v>
      </c>
      <c r="G4" s="7">
        <v>38</v>
      </c>
      <c r="H4" s="7">
        <v>39</v>
      </c>
      <c r="I4" s="7">
        <v>40</v>
      </c>
      <c r="J4" s="7">
        <v>41</v>
      </c>
      <c r="K4" s="7">
        <v>42</v>
      </c>
      <c r="L4" s="7">
        <v>43</v>
      </c>
      <c r="M4" s="7">
        <v>44</v>
      </c>
      <c r="N4" s="7">
        <v>45</v>
      </c>
      <c r="O4" s="7">
        <v>46</v>
      </c>
      <c r="P4" s="7">
        <v>47</v>
      </c>
      <c r="Q4" s="7">
        <v>48</v>
      </c>
      <c r="R4" s="7">
        <v>49</v>
      </c>
      <c r="S4" s="7">
        <v>50</v>
      </c>
      <c r="T4" s="7">
        <v>51</v>
      </c>
      <c r="U4" s="7">
        <v>52</v>
      </c>
      <c r="V4" s="55">
        <v>1</v>
      </c>
      <c r="W4" s="55">
        <v>2</v>
      </c>
      <c r="X4" s="7">
        <v>3</v>
      </c>
      <c r="Y4" s="7">
        <v>4</v>
      </c>
      <c r="Z4" s="7">
        <v>5</v>
      </c>
      <c r="AA4" s="7">
        <v>6</v>
      </c>
      <c r="AB4" s="7">
        <v>7</v>
      </c>
      <c r="AC4" s="7">
        <v>8</v>
      </c>
      <c r="AD4" s="7">
        <v>9</v>
      </c>
      <c r="AE4" s="7">
        <v>10</v>
      </c>
      <c r="AF4" s="7">
        <v>11</v>
      </c>
      <c r="AG4" s="7">
        <v>12</v>
      </c>
      <c r="AH4" s="55">
        <v>13</v>
      </c>
      <c r="AI4" s="55">
        <v>14</v>
      </c>
      <c r="AJ4" s="55">
        <v>15</v>
      </c>
      <c r="AK4" s="55">
        <v>16</v>
      </c>
      <c r="AL4" s="7">
        <v>17</v>
      </c>
      <c r="AM4" s="7">
        <v>18</v>
      </c>
      <c r="AN4" s="7">
        <v>19</v>
      </c>
      <c r="AO4" s="7">
        <v>20</v>
      </c>
      <c r="AP4" s="7">
        <v>21</v>
      </c>
      <c r="AQ4" s="7">
        <v>22</v>
      </c>
      <c r="AR4" s="7">
        <v>23</v>
      </c>
      <c r="AS4" s="7">
        <v>24</v>
      </c>
      <c r="AT4" s="7">
        <v>25</v>
      </c>
      <c r="AU4" s="7">
        <v>26</v>
      </c>
      <c r="AV4" s="7">
        <v>27</v>
      </c>
      <c r="AW4" s="7">
        <v>28</v>
      </c>
      <c r="AX4" s="7">
        <v>29</v>
      </c>
      <c r="AY4" s="7">
        <v>30</v>
      </c>
      <c r="AZ4" s="7">
        <v>31</v>
      </c>
      <c r="BA4" s="7">
        <v>32</v>
      </c>
      <c r="BB4" s="7">
        <v>33</v>
      </c>
      <c r="BC4" s="7">
        <v>34</v>
      </c>
      <c r="BD4" s="7">
        <v>35</v>
      </c>
      <c r="BE4" s="359"/>
    </row>
    <row r="5" spans="1:57" ht="12.75">
      <c r="A5" s="351"/>
      <c r="B5" s="353"/>
      <c r="C5" s="351"/>
      <c r="D5" s="355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59"/>
    </row>
    <row r="6" spans="1:57" ht="12.75">
      <c r="A6" s="352"/>
      <c r="B6" s="354"/>
      <c r="C6" s="352"/>
      <c r="D6" s="356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23">
        <v>18</v>
      </c>
      <c r="W6" s="123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23">
        <v>30</v>
      </c>
      <c r="AI6" s="123">
        <v>31</v>
      </c>
      <c r="AJ6" s="123">
        <v>32</v>
      </c>
      <c r="AK6" s="123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  <c r="AV6" s="10">
        <v>44</v>
      </c>
      <c r="AW6" s="10">
        <v>45</v>
      </c>
      <c r="AX6" s="10">
        <v>46</v>
      </c>
      <c r="AY6" s="10">
        <v>47</v>
      </c>
      <c r="AZ6" s="10">
        <v>48</v>
      </c>
      <c r="BA6" s="10">
        <v>49</v>
      </c>
      <c r="BB6" s="10">
        <v>50</v>
      </c>
      <c r="BC6" s="10">
        <v>51</v>
      </c>
      <c r="BD6" s="10">
        <v>52</v>
      </c>
      <c r="BE6" s="359"/>
    </row>
    <row r="7" spans="1:58" s="28" customFormat="1" ht="18.75" customHeight="1">
      <c r="A7" s="369" t="s">
        <v>282</v>
      </c>
      <c r="B7" s="327" t="s">
        <v>1</v>
      </c>
      <c r="C7" s="371" t="s">
        <v>133</v>
      </c>
      <c r="D7" s="115" t="s">
        <v>83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58"/>
      <c r="W7" s="58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214"/>
      <c r="AU7" s="122"/>
      <c r="AV7" s="58"/>
      <c r="AW7" s="58"/>
      <c r="AX7" s="58"/>
      <c r="AY7" s="58"/>
      <c r="AZ7" s="58"/>
      <c r="BA7" s="58"/>
      <c r="BB7" s="58"/>
      <c r="BC7" s="58"/>
      <c r="BD7" s="58"/>
      <c r="BE7" s="116"/>
      <c r="BF7" s="30"/>
    </row>
    <row r="8" spans="1:58" s="28" customFormat="1" ht="19.5" customHeight="1">
      <c r="A8" s="370"/>
      <c r="B8" s="328"/>
      <c r="C8" s="372"/>
      <c r="D8" s="115" t="s">
        <v>82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58"/>
      <c r="W8" s="58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214"/>
      <c r="AU8" s="122"/>
      <c r="AV8" s="58"/>
      <c r="AW8" s="58"/>
      <c r="AX8" s="58"/>
      <c r="AY8" s="58"/>
      <c r="AZ8" s="58"/>
      <c r="BA8" s="58"/>
      <c r="BB8" s="58"/>
      <c r="BC8" s="58"/>
      <c r="BD8" s="58"/>
      <c r="BE8" s="116"/>
      <c r="BF8" s="30"/>
    </row>
    <row r="9" spans="1:57" ht="19.5" customHeight="1">
      <c r="A9" s="370"/>
      <c r="B9" s="373" t="s">
        <v>142</v>
      </c>
      <c r="C9" s="362" t="s">
        <v>234</v>
      </c>
      <c r="D9" s="120" t="s">
        <v>83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2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207"/>
      <c r="AU9" s="119"/>
      <c r="AV9" s="72"/>
      <c r="AW9" s="72"/>
      <c r="AX9" s="72"/>
      <c r="AY9" s="72"/>
      <c r="AZ9" s="72"/>
      <c r="BA9" s="72"/>
      <c r="BB9" s="72"/>
      <c r="BC9" s="72"/>
      <c r="BD9" s="72"/>
      <c r="BE9" s="116"/>
    </row>
    <row r="10" spans="1:57" ht="12.75">
      <c r="A10" s="370"/>
      <c r="B10" s="374"/>
      <c r="C10" s="363"/>
      <c r="D10" s="120" t="s">
        <v>82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2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207"/>
      <c r="AU10" s="119"/>
      <c r="AV10" s="72"/>
      <c r="AW10" s="72"/>
      <c r="AX10" s="72"/>
      <c r="AY10" s="72"/>
      <c r="AZ10" s="72"/>
      <c r="BA10" s="72"/>
      <c r="BB10" s="72"/>
      <c r="BC10" s="72"/>
      <c r="BD10" s="72"/>
      <c r="BE10" s="116"/>
    </row>
    <row r="11" spans="1:57" ht="12.75">
      <c r="A11" s="370"/>
      <c r="B11" s="333" t="s">
        <v>143</v>
      </c>
      <c r="C11" s="368" t="s">
        <v>273</v>
      </c>
      <c r="D11" s="118" t="s">
        <v>83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221"/>
      <c r="W11" s="221"/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P11" s="7">
        <v>1</v>
      </c>
      <c r="AQ11" s="294"/>
      <c r="AR11" s="7"/>
      <c r="AS11" s="7"/>
      <c r="AT11" s="206"/>
      <c r="AU11" s="110"/>
      <c r="AV11" s="221"/>
      <c r="AW11" s="221"/>
      <c r="AX11" s="221"/>
      <c r="AY11" s="221"/>
      <c r="AZ11" s="221"/>
      <c r="BA11" s="221"/>
      <c r="BB11" s="221"/>
      <c r="BC11" s="221"/>
      <c r="BD11" s="53"/>
      <c r="BE11" s="117">
        <f>SUM(E11:BD11)</f>
        <v>36</v>
      </c>
    </row>
    <row r="12" spans="1:57" ht="12.75">
      <c r="A12" s="370"/>
      <c r="B12" s="348"/>
      <c r="C12" s="368"/>
      <c r="D12" s="118" t="s">
        <v>82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21"/>
      <c r="W12" s="221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219"/>
      <c r="AT12" s="206"/>
      <c r="AU12" s="110"/>
      <c r="AV12" s="221"/>
      <c r="AW12" s="221"/>
      <c r="AX12" s="221"/>
      <c r="AY12" s="221"/>
      <c r="AZ12" s="221"/>
      <c r="BA12" s="221"/>
      <c r="BB12" s="221"/>
      <c r="BC12" s="221"/>
      <c r="BD12" s="53"/>
      <c r="BE12" s="117">
        <f aca="true" t="shared" si="0" ref="BE12:BE62">SUM(E12:BD12)</f>
        <v>0</v>
      </c>
    </row>
    <row r="13" spans="1:57" ht="12.75">
      <c r="A13" s="370"/>
      <c r="B13" s="348"/>
      <c r="C13" s="343" t="s">
        <v>274</v>
      </c>
      <c r="D13" s="118" t="s">
        <v>83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293">
        <v>3</v>
      </c>
      <c r="T13" s="75">
        <v>6</v>
      </c>
      <c r="U13" s="7">
        <v>6</v>
      </c>
      <c r="V13" s="221"/>
      <c r="W13" s="221"/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>
        <v>2</v>
      </c>
      <c r="AE13" s="7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2</v>
      </c>
      <c r="AN13" s="7">
        <v>2</v>
      </c>
      <c r="AO13" s="7">
        <v>2</v>
      </c>
      <c r="AP13" s="7">
        <v>2</v>
      </c>
      <c r="AQ13" s="7">
        <v>2</v>
      </c>
      <c r="AR13" s="300">
        <v>1</v>
      </c>
      <c r="AS13" s="7">
        <v>1</v>
      </c>
      <c r="AT13" s="206"/>
      <c r="AU13" s="110"/>
      <c r="AV13" s="221"/>
      <c r="AW13" s="221"/>
      <c r="AX13" s="221"/>
      <c r="AY13" s="221"/>
      <c r="AZ13" s="221"/>
      <c r="BA13" s="221"/>
      <c r="BB13" s="221"/>
      <c r="BC13" s="221"/>
      <c r="BD13" s="53"/>
      <c r="BE13" s="117">
        <f t="shared" si="0"/>
        <v>85</v>
      </c>
    </row>
    <row r="14" spans="1:57" ht="12.75">
      <c r="A14" s="370"/>
      <c r="B14" s="334"/>
      <c r="C14" s="344"/>
      <c r="D14" s="118" t="s">
        <v>82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21"/>
      <c r="W14" s="22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19"/>
      <c r="AT14" s="206"/>
      <c r="AU14" s="110"/>
      <c r="AV14" s="221"/>
      <c r="AW14" s="221"/>
      <c r="AX14" s="221"/>
      <c r="AY14" s="221"/>
      <c r="AZ14" s="221"/>
      <c r="BA14" s="221"/>
      <c r="BB14" s="221"/>
      <c r="BC14" s="221"/>
      <c r="BD14" s="53"/>
      <c r="BE14" s="117">
        <f t="shared" si="0"/>
        <v>0</v>
      </c>
    </row>
    <row r="15" spans="1:58" s="28" customFormat="1" ht="15" customHeight="1">
      <c r="A15" s="370"/>
      <c r="B15" s="333" t="s">
        <v>144</v>
      </c>
      <c r="C15" s="364" t="s">
        <v>2</v>
      </c>
      <c r="D15" s="118" t="s">
        <v>83</v>
      </c>
      <c r="E15" s="45">
        <v>3</v>
      </c>
      <c r="F15" s="45">
        <v>3</v>
      </c>
      <c r="G15" s="45">
        <v>3</v>
      </c>
      <c r="H15" s="45">
        <v>3</v>
      </c>
      <c r="I15" s="45">
        <v>3</v>
      </c>
      <c r="J15" s="45">
        <v>3</v>
      </c>
      <c r="K15" s="45">
        <v>3</v>
      </c>
      <c r="L15" s="45">
        <v>3</v>
      </c>
      <c r="M15" s="45">
        <v>3</v>
      </c>
      <c r="N15" s="45">
        <v>3</v>
      </c>
      <c r="O15" s="45">
        <v>3</v>
      </c>
      <c r="P15" s="45">
        <v>3</v>
      </c>
      <c r="Q15" s="45">
        <v>3</v>
      </c>
      <c r="R15" s="45">
        <v>3</v>
      </c>
      <c r="S15" s="45">
        <v>3</v>
      </c>
      <c r="T15" s="45">
        <v>3</v>
      </c>
      <c r="U15" s="45">
        <v>3</v>
      </c>
      <c r="V15" s="221"/>
      <c r="W15" s="121"/>
      <c r="X15" s="45">
        <v>3</v>
      </c>
      <c r="Y15" s="45">
        <v>3</v>
      </c>
      <c r="Z15" s="45">
        <v>3</v>
      </c>
      <c r="AA15" s="45">
        <v>3</v>
      </c>
      <c r="AB15" s="45">
        <v>3</v>
      </c>
      <c r="AC15" s="45">
        <v>3</v>
      </c>
      <c r="AD15" s="45">
        <v>3</v>
      </c>
      <c r="AE15" s="45">
        <v>3</v>
      </c>
      <c r="AF15" s="45">
        <v>3</v>
      </c>
      <c r="AG15" s="45">
        <v>3</v>
      </c>
      <c r="AH15" s="45">
        <v>3</v>
      </c>
      <c r="AI15" s="45">
        <v>3</v>
      </c>
      <c r="AJ15" s="45">
        <v>3</v>
      </c>
      <c r="AK15" s="45">
        <v>3</v>
      </c>
      <c r="AL15" s="45">
        <v>3</v>
      </c>
      <c r="AM15" s="45">
        <v>3</v>
      </c>
      <c r="AN15" s="45">
        <v>3</v>
      </c>
      <c r="AO15" s="45">
        <v>3</v>
      </c>
      <c r="AP15" s="45">
        <v>3</v>
      </c>
      <c r="AQ15" s="45">
        <v>3</v>
      </c>
      <c r="AR15" s="45">
        <v>3</v>
      </c>
      <c r="AS15" s="45">
        <v>3</v>
      </c>
      <c r="AT15" s="206"/>
      <c r="AU15" s="110"/>
      <c r="AV15" s="77"/>
      <c r="AW15" s="77"/>
      <c r="AX15" s="77"/>
      <c r="AY15" s="77"/>
      <c r="AZ15" s="77"/>
      <c r="BA15" s="77"/>
      <c r="BB15" s="77"/>
      <c r="BC15" s="77"/>
      <c r="BD15" s="77"/>
      <c r="BE15" s="117">
        <f t="shared" si="0"/>
        <v>117</v>
      </c>
      <c r="BF15" s="30"/>
    </row>
    <row r="16" spans="1:58" s="28" customFormat="1" ht="15" customHeight="1">
      <c r="A16" s="370"/>
      <c r="B16" s="334"/>
      <c r="C16" s="365"/>
      <c r="D16" s="118" t="s">
        <v>82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21"/>
      <c r="W16" s="7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51"/>
      <c r="AO16" s="7"/>
      <c r="AP16" s="7"/>
      <c r="AQ16" s="7"/>
      <c r="AR16" s="7"/>
      <c r="AS16" s="51"/>
      <c r="AT16" s="206"/>
      <c r="AU16" s="110"/>
      <c r="AV16" s="77"/>
      <c r="AW16" s="77"/>
      <c r="AX16" s="77"/>
      <c r="AY16" s="77"/>
      <c r="AZ16" s="77"/>
      <c r="BA16" s="77"/>
      <c r="BB16" s="77"/>
      <c r="BC16" s="77"/>
      <c r="BD16" s="77"/>
      <c r="BE16" s="117">
        <f t="shared" si="0"/>
        <v>0</v>
      </c>
      <c r="BF16" s="30"/>
    </row>
    <row r="17" spans="1:58" s="28" customFormat="1" ht="15" customHeight="1">
      <c r="A17" s="370"/>
      <c r="B17" s="333" t="s">
        <v>145</v>
      </c>
      <c r="C17" s="364" t="s">
        <v>6</v>
      </c>
      <c r="D17" s="118" t="s">
        <v>83</v>
      </c>
      <c r="E17" s="7">
        <v>6</v>
      </c>
      <c r="F17" s="7">
        <v>6</v>
      </c>
      <c r="G17" s="7">
        <v>6</v>
      </c>
      <c r="H17" s="7">
        <v>6</v>
      </c>
      <c r="I17" s="7">
        <v>6</v>
      </c>
      <c r="J17" s="7">
        <v>6</v>
      </c>
      <c r="K17" s="7">
        <v>6</v>
      </c>
      <c r="L17" s="7">
        <v>6</v>
      </c>
      <c r="M17" s="7">
        <v>6</v>
      </c>
      <c r="N17" s="7">
        <v>6</v>
      </c>
      <c r="O17" s="7">
        <v>6</v>
      </c>
      <c r="P17" s="7">
        <v>6</v>
      </c>
      <c r="Q17" s="7">
        <v>6</v>
      </c>
      <c r="R17" s="7">
        <v>6</v>
      </c>
      <c r="S17" s="7">
        <v>6</v>
      </c>
      <c r="T17" s="7">
        <v>6</v>
      </c>
      <c r="U17" s="293">
        <v>4</v>
      </c>
      <c r="V17" s="221"/>
      <c r="W17" s="77"/>
      <c r="X17" s="7">
        <v>6</v>
      </c>
      <c r="Y17" s="7">
        <v>6</v>
      </c>
      <c r="Z17" s="7">
        <v>6</v>
      </c>
      <c r="AA17" s="7">
        <v>6</v>
      </c>
      <c r="AB17" s="7">
        <v>6</v>
      </c>
      <c r="AC17" s="7">
        <v>6</v>
      </c>
      <c r="AD17" s="7">
        <v>6</v>
      </c>
      <c r="AE17" s="7">
        <v>6</v>
      </c>
      <c r="AF17" s="7">
        <v>6</v>
      </c>
      <c r="AG17" s="7">
        <v>6</v>
      </c>
      <c r="AH17" s="7">
        <v>6</v>
      </c>
      <c r="AI17" s="7">
        <v>6</v>
      </c>
      <c r="AJ17" s="7">
        <v>6</v>
      </c>
      <c r="AK17" s="7">
        <v>6</v>
      </c>
      <c r="AL17" s="7">
        <v>6</v>
      </c>
      <c r="AM17" s="7">
        <v>6</v>
      </c>
      <c r="AN17" s="7">
        <v>6</v>
      </c>
      <c r="AO17" s="7">
        <v>6</v>
      </c>
      <c r="AP17" s="7">
        <v>6</v>
      </c>
      <c r="AQ17" s="7">
        <v>6</v>
      </c>
      <c r="AR17" s="300">
        <v>7</v>
      </c>
      <c r="AS17" s="7">
        <v>7</v>
      </c>
      <c r="AT17" s="206"/>
      <c r="AU17" s="110"/>
      <c r="AV17" s="77"/>
      <c r="AW17" s="77"/>
      <c r="AX17" s="77"/>
      <c r="AY17" s="77"/>
      <c r="AZ17" s="77"/>
      <c r="BA17" s="77"/>
      <c r="BB17" s="77"/>
      <c r="BC17" s="77"/>
      <c r="BD17" s="77"/>
      <c r="BE17" s="117">
        <f t="shared" si="0"/>
        <v>234</v>
      </c>
      <c r="BF17" s="30"/>
    </row>
    <row r="18" spans="1:58" s="28" customFormat="1" ht="15" customHeight="1">
      <c r="A18" s="370"/>
      <c r="B18" s="334"/>
      <c r="C18" s="365"/>
      <c r="D18" s="118" t="s">
        <v>82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21"/>
      <c r="W18" s="7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51"/>
      <c r="AO18" s="7"/>
      <c r="AP18" s="7"/>
      <c r="AQ18" s="7"/>
      <c r="AR18" s="7"/>
      <c r="AS18" s="51"/>
      <c r="AT18" s="206"/>
      <c r="AU18" s="110"/>
      <c r="AV18" s="77"/>
      <c r="AW18" s="77"/>
      <c r="AX18" s="77"/>
      <c r="AY18" s="77"/>
      <c r="AZ18" s="77"/>
      <c r="BA18" s="77"/>
      <c r="BB18" s="77"/>
      <c r="BC18" s="77"/>
      <c r="BD18" s="77"/>
      <c r="BE18" s="117">
        <f t="shared" si="0"/>
        <v>0</v>
      </c>
      <c r="BF18" s="30"/>
    </row>
    <row r="19" spans="1:58" s="28" customFormat="1" ht="15" customHeight="1">
      <c r="A19" s="370"/>
      <c r="B19" s="333" t="s">
        <v>146</v>
      </c>
      <c r="C19" s="441" t="s">
        <v>3</v>
      </c>
      <c r="D19" s="60" t="s">
        <v>83</v>
      </c>
      <c r="E19" s="7">
        <v>3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7">
        <v>3</v>
      </c>
      <c r="V19" s="221"/>
      <c r="W19" s="221"/>
      <c r="X19" s="7">
        <v>3</v>
      </c>
      <c r="Y19" s="7">
        <v>3</v>
      </c>
      <c r="Z19" s="7">
        <v>3</v>
      </c>
      <c r="AA19" s="7">
        <v>3</v>
      </c>
      <c r="AB19" s="7">
        <v>3</v>
      </c>
      <c r="AC19" s="7">
        <v>3</v>
      </c>
      <c r="AD19" s="7">
        <v>3</v>
      </c>
      <c r="AE19" s="7">
        <v>3</v>
      </c>
      <c r="AF19" s="7">
        <v>3</v>
      </c>
      <c r="AG19" s="7">
        <v>3</v>
      </c>
      <c r="AH19" s="7">
        <v>3</v>
      </c>
      <c r="AI19" s="7">
        <v>3</v>
      </c>
      <c r="AJ19" s="7">
        <v>3</v>
      </c>
      <c r="AK19" s="7">
        <v>3</v>
      </c>
      <c r="AL19" s="7">
        <v>3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3</v>
      </c>
      <c r="AS19" s="7">
        <v>3</v>
      </c>
      <c r="AT19" s="206"/>
      <c r="AU19" s="110"/>
      <c r="AV19" s="221"/>
      <c r="AW19" s="221"/>
      <c r="AX19" s="221"/>
      <c r="AY19" s="221"/>
      <c r="AZ19" s="221"/>
      <c r="BA19" s="221"/>
      <c r="BB19" s="221"/>
      <c r="BC19" s="221"/>
      <c r="BD19" s="53"/>
      <c r="BE19" s="117">
        <f t="shared" si="0"/>
        <v>117</v>
      </c>
      <c r="BF19" s="30"/>
    </row>
    <row r="20" spans="1:58" s="28" customFormat="1" ht="15" customHeight="1">
      <c r="A20" s="370"/>
      <c r="B20" s="334"/>
      <c r="C20" s="442"/>
      <c r="D20" s="60" t="s">
        <v>82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21"/>
      <c r="W20" s="22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219"/>
      <c r="AT20" s="206"/>
      <c r="AU20" s="110"/>
      <c r="AV20" s="221"/>
      <c r="AW20" s="221"/>
      <c r="AX20" s="221"/>
      <c r="AY20" s="221"/>
      <c r="AZ20" s="221"/>
      <c r="BA20" s="221"/>
      <c r="BB20" s="221"/>
      <c r="BC20" s="221"/>
      <c r="BD20" s="53"/>
      <c r="BE20" s="117">
        <f t="shared" si="0"/>
        <v>0</v>
      </c>
      <c r="BF20" s="30"/>
    </row>
    <row r="21" spans="1:58" s="28" customFormat="1" ht="15" customHeight="1">
      <c r="A21" s="370"/>
      <c r="B21" s="333" t="s">
        <v>230</v>
      </c>
      <c r="C21" s="397" t="s">
        <v>4</v>
      </c>
      <c r="D21" s="118" t="s">
        <v>83</v>
      </c>
      <c r="E21" s="219">
        <v>2</v>
      </c>
      <c r="F21" s="219">
        <v>2</v>
      </c>
      <c r="G21" s="219">
        <v>2</v>
      </c>
      <c r="H21" s="219">
        <v>2</v>
      </c>
      <c r="I21" s="219">
        <v>2</v>
      </c>
      <c r="J21" s="219">
        <v>2</v>
      </c>
      <c r="K21" s="219">
        <v>2</v>
      </c>
      <c r="L21" s="219">
        <v>2</v>
      </c>
      <c r="M21" s="219">
        <v>2</v>
      </c>
      <c r="N21" s="219">
        <v>2</v>
      </c>
      <c r="O21" s="219">
        <v>2</v>
      </c>
      <c r="P21" s="219">
        <v>2</v>
      </c>
      <c r="Q21" s="219">
        <v>2</v>
      </c>
      <c r="R21" s="219">
        <v>2</v>
      </c>
      <c r="S21" s="219">
        <v>2</v>
      </c>
      <c r="T21" s="219">
        <v>2</v>
      </c>
      <c r="U21" s="219">
        <v>2</v>
      </c>
      <c r="V21" s="221"/>
      <c r="W21" s="221"/>
      <c r="X21" s="219">
        <v>2</v>
      </c>
      <c r="Y21" s="219">
        <v>2</v>
      </c>
      <c r="Z21" s="219">
        <v>2</v>
      </c>
      <c r="AA21" s="219">
        <v>2</v>
      </c>
      <c r="AB21" s="219">
        <v>2</v>
      </c>
      <c r="AC21" s="219">
        <v>2</v>
      </c>
      <c r="AD21" s="219">
        <v>2</v>
      </c>
      <c r="AE21" s="219">
        <v>2</v>
      </c>
      <c r="AF21" s="219">
        <v>2</v>
      </c>
      <c r="AG21" s="219">
        <v>2</v>
      </c>
      <c r="AH21" s="219">
        <v>2</v>
      </c>
      <c r="AI21" s="219">
        <v>2</v>
      </c>
      <c r="AJ21" s="219">
        <v>2</v>
      </c>
      <c r="AK21" s="219">
        <v>2</v>
      </c>
      <c r="AL21" s="219">
        <v>2</v>
      </c>
      <c r="AM21" s="219">
        <v>2</v>
      </c>
      <c r="AN21" s="219">
        <v>2</v>
      </c>
      <c r="AO21" s="219">
        <v>2</v>
      </c>
      <c r="AP21" s="219">
        <v>2</v>
      </c>
      <c r="AQ21" s="219">
        <v>2</v>
      </c>
      <c r="AR21" s="219">
        <v>2</v>
      </c>
      <c r="AS21" s="219">
        <v>2</v>
      </c>
      <c r="AT21" s="206"/>
      <c r="AU21" s="110"/>
      <c r="AV21" s="221"/>
      <c r="AW21" s="221"/>
      <c r="AX21" s="221"/>
      <c r="AY21" s="221"/>
      <c r="AZ21" s="221"/>
      <c r="BA21" s="221"/>
      <c r="BB21" s="221"/>
      <c r="BC21" s="221"/>
      <c r="BD21" s="221"/>
      <c r="BE21" s="117">
        <f t="shared" si="0"/>
        <v>78</v>
      </c>
      <c r="BF21" s="30"/>
    </row>
    <row r="22" spans="1:58" s="28" customFormat="1" ht="15" customHeight="1">
      <c r="A22" s="370"/>
      <c r="B22" s="334"/>
      <c r="C22" s="398"/>
      <c r="D22" s="118" t="s">
        <v>82</v>
      </c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21"/>
      <c r="W22" s="221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06"/>
      <c r="AU22" s="110"/>
      <c r="AV22" s="221"/>
      <c r="AW22" s="221"/>
      <c r="AX22" s="221"/>
      <c r="AY22" s="221"/>
      <c r="AZ22" s="221"/>
      <c r="BA22" s="221"/>
      <c r="BB22" s="221"/>
      <c r="BC22" s="221"/>
      <c r="BD22" s="221"/>
      <c r="BE22" s="117">
        <f t="shared" si="0"/>
        <v>0</v>
      </c>
      <c r="BF22" s="30"/>
    </row>
    <row r="23" spans="1:58" s="28" customFormat="1" ht="15" customHeight="1">
      <c r="A23" s="370"/>
      <c r="B23" s="333" t="s">
        <v>231</v>
      </c>
      <c r="C23" s="439" t="s">
        <v>5</v>
      </c>
      <c r="D23" s="118" t="s">
        <v>83</v>
      </c>
      <c r="E23" s="219">
        <v>2</v>
      </c>
      <c r="F23" s="219">
        <v>2</v>
      </c>
      <c r="G23" s="219">
        <v>2</v>
      </c>
      <c r="H23" s="219">
        <v>2</v>
      </c>
      <c r="I23" s="219">
        <v>2</v>
      </c>
      <c r="J23" s="219">
        <v>2</v>
      </c>
      <c r="K23" s="219">
        <v>2</v>
      </c>
      <c r="L23" s="219">
        <v>2</v>
      </c>
      <c r="M23" s="219">
        <v>2</v>
      </c>
      <c r="N23" s="219">
        <v>2</v>
      </c>
      <c r="O23" s="219">
        <v>2</v>
      </c>
      <c r="P23" s="219">
        <v>2</v>
      </c>
      <c r="Q23" s="219">
        <v>2</v>
      </c>
      <c r="R23" s="219">
        <v>2</v>
      </c>
      <c r="S23" s="219">
        <v>2</v>
      </c>
      <c r="T23" s="219">
        <v>2</v>
      </c>
      <c r="U23" s="219">
        <v>2</v>
      </c>
      <c r="V23" s="221"/>
      <c r="W23" s="221"/>
      <c r="X23" s="219">
        <v>2</v>
      </c>
      <c r="Y23" s="219">
        <v>2</v>
      </c>
      <c r="Z23" s="219">
        <v>2</v>
      </c>
      <c r="AA23" s="219">
        <v>2</v>
      </c>
      <c r="AB23" s="219">
        <v>2</v>
      </c>
      <c r="AC23" s="219">
        <v>2</v>
      </c>
      <c r="AD23" s="219">
        <v>2</v>
      </c>
      <c r="AE23" s="219">
        <v>2</v>
      </c>
      <c r="AF23" s="219">
        <v>2</v>
      </c>
      <c r="AG23" s="219">
        <v>2</v>
      </c>
      <c r="AH23" s="219">
        <v>2</v>
      </c>
      <c r="AI23" s="219">
        <v>2</v>
      </c>
      <c r="AJ23" s="219">
        <v>2</v>
      </c>
      <c r="AK23" s="219">
        <v>2</v>
      </c>
      <c r="AL23" s="232">
        <v>1</v>
      </c>
      <c r="AM23" s="219">
        <v>1</v>
      </c>
      <c r="AN23" s="219">
        <v>1</v>
      </c>
      <c r="AO23" s="219">
        <v>1</v>
      </c>
      <c r="AP23" s="219">
        <v>1</v>
      </c>
      <c r="AQ23" s="219">
        <v>1</v>
      </c>
      <c r="AR23" s="219">
        <v>1</v>
      </c>
      <c r="AS23" s="219">
        <v>1</v>
      </c>
      <c r="AT23" s="206"/>
      <c r="AU23" s="110"/>
      <c r="AV23" s="221"/>
      <c r="AW23" s="221"/>
      <c r="AX23" s="221"/>
      <c r="AY23" s="221"/>
      <c r="AZ23" s="221"/>
      <c r="BA23" s="221"/>
      <c r="BB23" s="221"/>
      <c r="BC23" s="221"/>
      <c r="BD23" s="221"/>
      <c r="BE23" s="117">
        <f t="shared" si="0"/>
        <v>70</v>
      </c>
      <c r="BF23" s="30"/>
    </row>
    <row r="24" spans="1:58" s="28" customFormat="1" ht="15" customHeight="1">
      <c r="A24" s="370"/>
      <c r="B24" s="334"/>
      <c r="C24" s="440"/>
      <c r="D24" s="118" t="s">
        <v>82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21"/>
      <c r="W24" s="221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06"/>
      <c r="AU24" s="110"/>
      <c r="AV24" s="221"/>
      <c r="AW24" s="221"/>
      <c r="AX24" s="221"/>
      <c r="AY24" s="221"/>
      <c r="AZ24" s="221"/>
      <c r="BA24" s="221"/>
      <c r="BB24" s="221"/>
      <c r="BC24" s="221"/>
      <c r="BD24" s="221"/>
      <c r="BE24" s="117">
        <f t="shared" si="0"/>
        <v>0</v>
      </c>
      <c r="BF24" s="30"/>
    </row>
    <row r="25" spans="1:58" s="28" customFormat="1" ht="15" customHeight="1">
      <c r="A25" s="370"/>
      <c r="B25" s="373" t="s">
        <v>142</v>
      </c>
      <c r="C25" s="366" t="s">
        <v>233</v>
      </c>
      <c r="D25" s="120" t="s">
        <v>83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221"/>
      <c r="W25" s="72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206"/>
      <c r="AU25" s="119"/>
      <c r="AV25" s="72"/>
      <c r="AW25" s="72"/>
      <c r="AX25" s="72"/>
      <c r="AY25" s="72"/>
      <c r="AZ25" s="72"/>
      <c r="BA25" s="72"/>
      <c r="BB25" s="72"/>
      <c r="BC25" s="72"/>
      <c r="BD25" s="72"/>
      <c r="BE25" s="117">
        <f t="shared" si="0"/>
        <v>0</v>
      </c>
      <c r="BF25" s="30"/>
    </row>
    <row r="26" spans="1:58" s="28" customFormat="1" ht="15" customHeight="1">
      <c r="A26" s="370"/>
      <c r="B26" s="374"/>
      <c r="C26" s="367"/>
      <c r="D26" s="120" t="s">
        <v>82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221"/>
      <c r="W26" s="72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206"/>
      <c r="AU26" s="119"/>
      <c r="AV26" s="72"/>
      <c r="AW26" s="72"/>
      <c r="AX26" s="72"/>
      <c r="AY26" s="72"/>
      <c r="AZ26" s="72"/>
      <c r="BA26" s="72"/>
      <c r="BB26" s="72"/>
      <c r="BC26" s="72"/>
      <c r="BD26" s="72"/>
      <c r="BE26" s="117">
        <f t="shared" si="0"/>
        <v>0</v>
      </c>
      <c r="BF26" s="30"/>
    </row>
    <row r="27" spans="1:58" s="28" customFormat="1" ht="15" customHeight="1">
      <c r="A27" s="370"/>
      <c r="B27" s="333" t="s">
        <v>147</v>
      </c>
      <c r="C27" s="364" t="s">
        <v>226</v>
      </c>
      <c r="D27" s="118" t="s">
        <v>83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2</v>
      </c>
      <c r="T27" s="7">
        <v>2</v>
      </c>
      <c r="U27" s="7">
        <v>2</v>
      </c>
      <c r="V27" s="221"/>
      <c r="W27" s="77"/>
      <c r="X27" s="7">
        <v>3</v>
      </c>
      <c r="Y27" s="7">
        <v>3</v>
      </c>
      <c r="Z27" s="7">
        <v>3</v>
      </c>
      <c r="AA27" s="7">
        <v>3</v>
      </c>
      <c r="AB27" s="7">
        <v>3</v>
      </c>
      <c r="AC27" s="7">
        <v>3</v>
      </c>
      <c r="AD27" s="7">
        <v>3</v>
      </c>
      <c r="AE27" s="7">
        <v>3</v>
      </c>
      <c r="AF27" s="7">
        <v>3</v>
      </c>
      <c r="AG27" s="7">
        <v>3</v>
      </c>
      <c r="AH27" s="7">
        <v>3</v>
      </c>
      <c r="AI27" s="7">
        <v>3</v>
      </c>
      <c r="AJ27" s="7">
        <v>3</v>
      </c>
      <c r="AK27" s="7">
        <v>3</v>
      </c>
      <c r="AL27" s="7">
        <v>3</v>
      </c>
      <c r="AM27" s="7">
        <v>3</v>
      </c>
      <c r="AN27" s="7">
        <v>3</v>
      </c>
      <c r="AO27" s="7">
        <v>3</v>
      </c>
      <c r="AP27" s="7">
        <v>3</v>
      </c>
      <c r="AQ27" s="7">
        <v>3</v>
      </c>
      <c r="AR27" s="7">
        <v>3</v>
      </c>
      <c r="AS27" s="7">
        <v>3</v>
      </c>
      <c r="AT27" s="206"/>
      <c r="AU27" s="110"/>
      <c r="AV27" s="77"/>
      <c r="AW27" s="77"/>
      <c r="AX27" s="77"/>
      <c r="AY27" s="77"/>
      <c r="AZ27" s="77"/>
      <c r="BA27" s="77"/>
      <c r="BB27" s="77"/>
      <c r="BC27" s="77"/>
      <c r="BD27" s="77"/>
      <c r="BE27" s="117">
        <f t="shared" si="0"/>
        <v>100</v>
      </c>
      <c r="BF27" s="30"/>
    </row>
    <row r="28" spans="1:58" s="28" customFormat="1" ht="15" customHeight="1">
      <c r="A28" s="370"/>
      <c r="B28" s="334"/>
      <c r="C28" s="365"/>
      <c r="D28" s="118" t="s">
        <v>82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21"/>
      <c r="W28" s="77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206"/>
      <c r="AU28" s="110"/>
      <c r="AV28" s="77"/>
      <c r="AW28" s="77"/>
      <c r="AX28" s="77"/>
      <c r="AY28" s="77"/>
      <c r="AZ28" s="77"/>
      <c r="BA28" s="77"/>
      <c r="BB28" s="77"/>
      <c r="BC28" s="77"/>
      <c r="BD28" s="77"/>
      <c r="BE28" s="117">
        <f t="shared" si="0"/>
        <v>0</v>
      </c>
      <c r="BF28" s="30"/>
    </row>
    <row r="29" spans="1:58" s="28" customFormat="1" ht="15" customHeight="1">
      <c r="A29" s="370"/>
      <c r="B29" s="280" t="s">
        <v>277</v>
      </c>
      <c r="C29" s="377" t="s">
        <v>275</v>
      </c>
      <c r="D29" s="60" t="s">
        <v>83</v>
      </c>
      <c r="E29" s="7">
        <v>3</v>
      </c>
      <c r="F29" s="7">
        <v>3</v>
      </c>
      <c r="G29" s="7">
        <v>3</v>
      </c>
      <c r="H29" s="7">
        <v>3</v>
      </c>
      <c r="I29" s="7">
        <v>3</v>
      </c>
      <c r="J29" s="7">
        <v>3</v>
      </c>
      <c r="K29" s="7">
        <v>3</v>
      </c>
      <c r="L29" s="7">
        <v>3</v>
      </c>
      <c r="M29" s="7">
        <v>3</v>
      </c>
      <c r="N29" s="7">
        <v>3</v>
      </c>
      <c r="O29" s="7">
        <v>3</v>
      </c>
      <c r="P29" s="7">
        <v>3</v>
      </c>
      <c r="Q29" s="7">
        <v>3</v>
      </c>
      <c r="R29" s="7">
        <v>3</v>
      </c>
      <c r="S29" s="7">
        <v>3</v>
      </c>
      <c r="T29" s="7">
        <v>3</v>
      </c>
      <c r="U29" s="7">
        <v>3</v>
      </c>
      <c r="V29" s="221"/>
      <c r="W29" s="221"/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  <c r="AG29" s="7">
        <v>1</v>
      </c>
      <c r="AH29" s="7">
        <v>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232">
        <v>2</v>
      </c>
      <c r="AP29" s="7">
        <v>2</v>
      </c>
      <c r="AQ29" s="7">
        <v>2</v>
      </c>
      <c r="AR29" s="7">
        <v>2</v>
      </c>
      <c r="AS29" s="7">
        <v>2</v>
      </c>
      <c r="AT29" s="206"/>
      <c r="AU29" s="110"/>
      <c r="AV29" s="221"/>
      <c r="AW29" s="221"/>
      <c r="AX29" s="221"/>
      <c r="AY29" s="221"/>
      <c r="AZ29" s="221"/>
      <c r="BA29" s="221"/>
      <c r="BB29" s="221"/>
      <c r="BC29" s="221"/>
      <c r="BD29" s="53"/>
      <c r="BE29" s="117">
        <f t="shared" si="0"/>
        <v>78</v>
      </c>
      <c r="BF29" s="30"/>
    </row>
    <row r="30" spans="1:58" s="28" customFormat="1" ht="15" customHeight="1">
      <c r="A30" s="370"/>
      <c r="B30" s="281"/>
      <c r="C30" s="378"/>
      <c r="D30" s="60" t="s">
        <v>82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21"/>
      <c r="W30" s="221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219"/>
      <c r="AT30" s="206"/>
      <c r="AU30" s="110"/>
      <c r="AV30" s="221"/>
      <c r="AW30" s="221"/>
      <c r="AX30" s="221"/>
      <c r="AY30" s="221"/>
      <c r="AZ30" s="221"/>
      <c r="BA30" s="221"/>
      <c r="BB30" s="221"/>
      <c r="BC30" s="221"/>
      <c r="BD30" s="53"/>
      <c r="BE30" s="117">
        <f t="shared" si="0"/>
        <v>0</v>
      </c>
      <c r="BF30" s="30"/>
    </row>
    <row r="31" spans="1:58" s="28" customFormat="1" ht="15" customHeight="1">
      <c r="A31" s="370"/>
      <c r="B31" s="280" t="s">
        <v>279</v>
      </c>
      <c r="C31" s="377" t="s">
        <v>276</v>
      </c>
      <c r="D31" s="60" t="s">
        <v>83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221"/>
      <c r="W31" s="221"/>
      <c r="X31" s="7">
        <v>3</v>
      </c>
      <c r="Y31" s="7">
        <v>3</v>
      </c>
      <c r="Z31" s="7">
        <v>3</v>
      </c>
      <c r="AA31" s="7">
        <v>3</v>
      </c>
      <c r="AB31" s="7">
        <v>3</v>
      </c>
      <c r="AC31" s="7">
        <v>3</v>
      </c>
      <c r="AD31" s="7">
        <v>3</v>
      </c>
      <c r="AE31" s="7">
        <v>3</v>
      </c>
      <c r="AF31" s="7">
        <v>3</v>
      </c>
      <c r="AG31" s="7">
        <v>3</v>
      </c>
      <c r="AH31" s="7">
        <v>3</v>
      </c>
      <c r="AI31" s="7">
        <v>3</v>
      </c>
      <c r="AJ31" s="7">
        <v>3</v>
      </c>
      <c r="AK31" s="7">
        <v>3</v>
      </c>
      <c r="AL31" s="7">
        <v>3</v>
      </c>
      <c r="AM31" s="288">
        <v>3</v>
      </c>
      <c r="AN31" s="295">
        <v>2</v>
      </c>
      <c r="AO31" s="7">
        <v>2</v>
      </c>
      <c r="AP31" s="75">
        <v>1</v>
      </c>
      <c r="AQ31" s="7">
        <v>1</v>
      </c>
      <c r="AR31" s="7">
        <v>1</v>
      </c>
      <c r="AS31" s="221"/>
      <c r="AT31" s="206"/>
      <c r="AU31" s="110"/>
      <c r="AV31" s="221"/>
      <c r="AW31" s="221"/>
      <c r="AX31" s="221"/>
      <c r="AY31" s="221"/>
      <c r="AZ31" s="221"/>
      <c r="BA31" s="221"/>
      <c r="BB31" s="221"/>
      <c r="BC31" s="221"/>
      <c r="BD31" s="53"/>
      <c r="BE31" s="117">
        <f t="shared" si="0"/>
        <v>72</v>
      </c>
      <c r="BF31" s="30">
        <v>72</v>
      </c>
    </row>
    <row r="32" spans="1:58" s="28" customFormat="1" ht="15" customHeight="1">
      <c r="A32" s="370"/>
      <c r="B32" s="281"/>
      <c r="C32" s="378"/>
      <c r="D32" s="60" t="s">
        <v>82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21"/>
      <c r="W32" s="22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219"/>
      <c r="AT32" s="206"/>
      <c r="AU32" s="110"/>
      <c r="AV32" s="221"/>
      <c r="AW32" s="221"/>
      <c r="AX32" s="221"/>
      <c r="AY32" s="221"/>
      <c r="AZ32" s="221"/>
      <c r="BA32" s="221"/>
      <c r="BB32" s="221"/>
      <c r="BC32" s="221"/>
      <c r="BD32" s="53"/>
      <c r="BE32" s="117">
        <f t="shared" si="0"/>
        <v>0</v>
      </c>
      <c r="BF32" s="30"/>
    </row>
    <row r="33" spans="1:58" s="28" customFormat="1" ht="15" customHeight="1">
      <c r="A33" s="370"/>
      <c r="B33" s="333" t="s">
        <v>228</v>
      </c>
      <c r="C33" s="335" t="s">
        <v>223</v>
      </c>
      <c r="D33" s="118" t="s">
        <v>83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2</v>
      </c>
      <c r="O33" s="7">
        <v>2</v>
      </c>
      <c r="P33" s="7">
        <v>2</v>
      </c>
      <c r="Q33" s="7">
        <v>2</v>
      </c>
      <c r="R33" s="7">
        <v>2</v>
      </c>
      <c r="S33" s="288">
        <v>2</v>
      </c>
      <c r="T33" s="75">
        <v>0</v>
      </c>
      <c r="U33" s="7">
        <v>0</v>
      </c>
      <c r="V33" s="221"/>
      <c r="W33" s="7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1"/>
      <c r="AP33" s="45"/>
      <c r="AQ33" s="11"/>
      <c r="AR33" s="11"/>
      <c r="AS33" s="45"/>
      <c r="AT33" s="206"/>
      <c r="AU33" s="110"/>
      <c r="AV33" s="77"/>
      <c r="AW33" s="77"/>
      <c r="AX33" s="77"/>
      <c r="AY33" s="77"/>
      <c r="AZ33" s="77"/>
      <c r="BA33" s="77"/>
      <c r="BB33" s="77"/>
      <c r="BC33" s="77"/>
      <c r="BD33" s="77"/>
      <c r="BE33" s="117">
        <f t="shared" si="0"/>
        <v>30</v>
      </c>
      <c r="BF33" s="30"/>
    </row>
    <row r="34" spans="1:58" s="28" customFormat="1" ht="15" customHeight="1">
      <c r="A34" s="370"/>
      <c r="B34" s="348"/>
      <c r="C34" s="336"/>
      <c r="D34" s="118" t="s">
        <v>82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88"/>
      <c r="T34" s="7"/>
      <c r="U34" s="7"/>
      <c r="V34" s="221"/>
      <c r="W34" s="7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51"/>
      <c r="AO34" s="7"/>
      <c r="AP34" s="7"/>
      <c r="AQ34" s="7"/>
      <c r="AR34" s="7"/>
      <c r="AS34" s="51"/>
      <c r="AT34" s="206"/>
      <c r="AU34" s="110"/>
      <c r="AV34" s="77"/>
      <c r="AW34" s="77"/>
      <c r="AX34" s="77"/>
      <c r="AY34" s="77"/>
      <c r="AZ34" s="77"/>
      <c r="BA34" s="77"/>
      <c r="BB34" s="77"/>
      <c r="BC34" s="77"/>
      <c r="BD34" s="77"/>
      <c r="BE34" s="117">
        <f t="shared" si="0"/>
        <v>0</v>
      </c>
      <c r="BF34" s="30"/>
    </row>
    <row r="35" spans="1:58" s="28" customFormat="1" ht="15" customHeight="1">
      <c r="A35" s="370"/>
      <c r="B35" s="348"/>
      <c r="C35" s="335" t="s">
        <v>224</v>
      </c>
      <c r="D35" s="118" t="s">
        <v>83</v>
      </c>
      <c r="E35" s="51">
        <v>2</v>
      </c>
      <c r="F35" s="51">
        <v>2</v>
      </c>
      <c r="G35" s="51">
        <v>2</v>
      </c>
      <c r="H35" s="51">
        <v>2</v>
      </c>
      <c r="I35" s="51">
        <v>2</v>
      </c>
      <c r="J35" s="51">
        <v>2</v>
      </c>
      <c r="K35" s="51">
        <v>2</v>
      </c>
      <c r="L35" s="51">
        <v>2</v>
      </c>
      <c r="M35" s="51">
        <v>2</v>
      </c>
      <c r="N35" s="51">
        <v>2</v>
      </c>
      <c r="O35" s="51">
        <v>2</v>
      </c>
      <c r="P35" s="51">
        <v>2</v>
      </c>
      <c r="Q35" s="51">
        <v>2</v>
      </c>
      <c r="R35" s="51">
        <v>2</v>
      </c>
      <c r="S35" s="288">
        <v>2</v>
      </c>
      <c r="T35" s="75">
        <v>0</v>
      </c>
      <c r="U35" s="51">
        <v>0</v>
      </c>
      <c r="V35" s="221"/>
      <c r="W35" s="77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206"/>
      <c r="AU35" s="110"/>
      <c r="AV35" s="77"/>
      <c r="AW35" s="77"/>
      <c r="AX35" s="77"/>
      <c r="AY35" s="77"/>
      <c r="AZ35" s="77"/>
      <c r="BA35" s="77"/>
      <c r="BB35" s="77"/>
      <c r="BC35" s="77"/>
      <c r="BD35" s="77"/>
      <c r="BE35" s="117">
        <f t="shared" si="0"/>
        <v>30</v>
      </c>
      <c r="BF35" s="30"/>
    </row>
    <row r="36" spans="1:58" s="28" customFormat="1" ht="15" customHeight="1">
      <c r="A36" s="370"/>
      <c r="B36" s="348"/>
      <c r="C36" s="336"/>
      <c r="D36" s="118" t="s">
        <v>82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221"/>
      <c r="W36" s="77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206"/>
      <c r="AU36" s="110"/>
      <c r="AV36" s="77"/>
      <c r="AW36" s="77"/>
      <c r="AX36" s="77"/>
      <c r="AY36" s="77"/>
      <c r="AZ36" s="77"/>
      <c r="BA36" s="77"/>
      <c r="BB36" s="77"/>
      <c r="BC36" s="77"/>
      <c r="BD36" s="77"/>
      <c r="BE36" s="117">
        <f t="shared" si="0"/>
        <v>0</v>
      </c>
      <c r="BF36" s="30"/>
    </row>
    <row r="37" spans="1:58" s="28" customFormat="1" ht="15" customHeight="1">
      <c r="A37" s="370"/>
      <c r="B37" s="348"/>
      <c r="C37" s="335" t="s">
        <v>225</v>
      </c>
      <c r="D37" s="118" t="s">
        <v>83</v>
      </c>
      <c r="E37" s="51">
        <v>3</v>
      </c>
      <c r="F37" s="51">
        <v>3</v>
      </c>
      <c r="G37" s="51">
        <v>3</v>
      </c>
      <c r="H37" s="51">
        <v>3</v>
      </c>
      <c r="I37" s="51">
        <v>3</v>
      </c>
      <c r="J37" s="51">
        <v>3</v>
      </c>
      <c r="K37" s="51">
        <v>3</v>
      </c>
      <c r="L37" s="51">
        <v>3</v>
      </c>
      <c r="M37" s="51">
        <v>3</v>
      </c>
      <c r="N37" s="51">
        <v>3</v>
      </c>
      <c r="O37" s="51">
        <v>3</v>
      </c>
      <c r="P37" s="51">
        <v>3</v>
      </c>
      <c r="Q37" s="51">
        <v>3</v>
      </c>
      <c r="R37" s="51">
        <v>3</v>
      </c>
      <c r="S37" s="293">
        <v>2</v>
      </c>
      <c r="T37" s="51">
        <v>2</v>
      </c>
      <c r="U37" s="51">
        <v>2</v>
      </c>
      <c r="V37" s="221"/>
      <c r="W37" s="77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206"/>
      <c r="AU37" s="110"/>
      <c r="AV37" s="77"/>
      <c r="AW37" s="77"/>
      <c r="AX37" s="77"/>
      <c r="AY37" s="77"/>
      <c r="AZ37" s="77"/>
      <c r="BA37" s="77"/>
      <c r="BB37" s="77"/>
      <c r="BC37" s="77"/>
      <c r="BD37" s="77"/>
      <c r="BE37" s="117">
        <f t="shared" si="0"/>
        <v>48</v>
      </c>
      <c r="BF37" s="30"/>
    </row>
    <row r="38" spans="1:58" s="28" customFormat="1" ht="15" customHeight="1">
      <c r="A38" s="370"/>
      <c r="B38" s="334"/>
      <c r="C38" s="336"/>
      <c r="D38" s="118" t="s">
        <v>82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21"/>
      <c r="W38" s="77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206"/>
      <c r="AU38" s="110"/>
      <c r="AV38" s="77"/>
      <c r="AW38" s="77"/>
      <c r="AX38" s="77"/>
      <c r="AY38" s="77"/>
      <c r="AZ38" s="77"/>
      <c r="BA38" s="77"/>
      <c r="BB38" s="77"/>
      <c r="BC38" s="77"/>
      <c r="BD38" s="77"/>
      <c r="BE38" s="117">
        <f t="shared" si="0"/>
        <v>0</v>
      </c>
      <c r="BF38" s="30"/>
    </row>
    <row r="39" spans="1:58" s="28" customFormat="1" ht="15" customHeight="1">
      <c r="A39" s="370"/>
      <c r="B39" s="333" t="s">
        <v>227</v>
      </c>
      <c r="C39" s="364" t="s">
        <v>148</v>
      </c>
      <c r="D39" s="118" t="s">
        <v>83</v>
      </c>
      <c r="E39" s="7">
        <v>2</v>
      </c>
      <c r="F39" s="7">
        <v>2</v>
      </c>
      <c r="G39" s="7">
        <v>2</v>
      </c>
      <c r="H39" s="7">
        <v>2</v>
      </c>
      <c r="I39" s="7">
        <v>2</v>
      </c>
      <c r="J39" s="7">
        <v>2</v>
      </c>
      <c r="K39" s="7">
        <v>2</v>
      </c>
      <c r="L39" s="7">
        <v>2</v>
      </c>
      <c r="M39" s="7">
        <v>2</v>
      </c>
      <c r="N39" s="7">
        <v>2</v>
      </c>
      <c r="O39" s="7">
        <v>2</v>
      </c>
      <c r="P39" s="7">
        <v>2</v>
      </c>
      <c r="Q39" s="7">
        <v>2</v>
      </c>
      <c r="R39" s="7">
        <v>2</v>
      </c>
      <c r="S39" s="7">
        <v>2</v>
      </c>
      <c r="T39" s="7">
        <v>2</v>
      </c>
      <c r="U39" s="293">
        <v>4</v>
      </c>
      <c r="V39" s="221"/>
      <c r="W39" s="221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288"/>
      <c r="AQ39" s="7"/>
      <c r="AR39" s="7"/>
      <c r="AS39" s="219"/>
      <c r="AT39" s="206"/>
      <c r="AU39" s="110"/>
      <c r="AV39" s="221"/>
      <c r="AW39" s="221"/>
      <c r="AX39" s="221"/>
      <c r="AY39" s="221"/>
      <c r="AZ39" s="221"/>
      <c r="BA39" s="221"/>
      <c r="BB39" s="221"/>
      <c r="BC39" s="221"/>
      <c r="BD39" s="221"/>
      <c r="BE39" s="117">
        <f t="shared" si="0"/>
        <v>36</v>
      </c>
      <c r="BF39" s="30"/>
    </row>
    <row r="40" spans="1:58" s="28" customFormat="1" ht="15" customHeight="1">
      <c r="A40" s="370"/>
      <c r="B40" s="334"/>
      <c r="C40" s="365"/>
      <c r="D40" s="118" t="s">
        <v>82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21"/>
      <c r="W40" s="221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19"/>
      <c r="AO40" s="7"/>
      <c r="AP40" s="7"/>
      <c r="AQ40" s="7"/>
      <c r="AR40" s="7"/>
      <c r="AS40" s="219"/>
      <c r="AT40" s="206"/>
      <c r="AU40" s="110"/>
      <c r="AV40" s="221"/>
      <c r="AW40" s="221"/>
      <c r="AX40" s="221"/>
      <c r="AY40" s="221"/>
      <c r="AZ40" s="221"/>
      <c r="BA40" s="221"/>
      <c r="BB40" s="221"/>
      <c r="BC40" s="221"/>
      <c r="BD40" s="221"/>
      <c r="BE40" s="117">
        <f t="shared" si="0"/>
        <v>0</v>
      </c>
      <c r="BF40" s="30"/>
    </row>
    <row r="41" spans="1:57" ht="15" customHeight="1">
      <c r="A41" s="370"/>
      <c r="B41" s="333" t="s">
        <v>229</v>
      </c>
      <c r="C41" s="335" t="s">
        <v>85</v>
      </c>
      <c r="D41" s="118" t="s">
        <v>83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  <c r="J41" s="7">
        <v>2</v>
      </c>
      <c r="K41" s="7">
        <v>2</v>
      </c>
      <c r="L41" s="7">
        <v>2</v>
      </c>
      <c r="M41" s="7">
        <v>2</v>
      </c>
      <c r="N41" s="7">
        <v>2</v>
      </c>
      <c r="O41" s="7">
        <v>2</v>
      </c>
      <c r="P41" s="7">
        <v>2</v>
      </c>
      <c r="Q41" s="7">
        <v>2</v>
      </c>
      <c r="R41" s="7">
        <v>2</v>
      </c>
      <c r="S41" s="288">
        <v>2</v>
      </c>
      <c r="T41" s="75">
        <v>3</v>
      </c>
      <c r="U41" s="7">
        <v>3</v>
      </c>
      <c r="V41" s="221"/>
      <c r="W41" s="221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19"/>
      <c r="AT41" s="206"/>
      <c r="AU41" s="110"/>
      <c r="AV41" s="221"/>
      <c r="AW41" s="221"/>
      <c r="AX41" s="221"/>
      <c r="AY41" s="221"/>
      <c r="AZ41" s="221"/>
      <c r="BA41" s="221"/>
      <c r="BB41" s="221"/>
      <c r="BC41" s="221"/>
      <c r="BD41" s="221"/>
      <c r="BE41" s="117">
        <f t="shared" si="0"/>
        <v>36</v>
      </c>
    </row>
    <row r="42" spans="1:57" ht="15" customHeight="1">
      <c r="A42" s="370"/>
      <c r="B42" s="334"/>
      <c r="C42" s="438"/>
      <c r="D42" s="118" t="s">
        <v>82</v>
      </c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21"/>
      <c r="W42" s="221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06"/>
      <c r="AU42" s="110"/>
      <c r="AV42" s="221"/>
      <c r="AW42" s="221"/>
      <c r="AX42" s="221"/>
      <c r="AY42" s="221"/>
      <c r="AZ42" s="221"/>
      <c r="BA42" s="221"/>
      <c r="BB42" s="221"/>
      <c r="BC42" s="221"/>
      <c r="BD42" s="221"/>
      <c r="BE42" s="117">
        <f t="shared" si="0"/>
        <v>0</v>
      </c>
    </row>
    <row r="43" spans="1:58" s="28" customFormat="1" ht="15" customHeight="1">
      <c r="A43" s="93"/>
      <c r="B43" s="327" t="s">
        <v>219</v>
      </c>
      <c r="C43" s="404" t="s">
        <v>216</v>
      </c>
      <c r="D43" s="115" t="s">
        <v>83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221"/>
      <c r="W43" s="53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206"/>
      <c r="AU43" s="110"/>
      <c r="AV43" s="77"/>
      <c r="AW43" s="77"/>
      <c r="AX43" s="77"/>
      <c r="AY43" s="77"/>
      <c r="AZ43" s="77"/>
      <c r="BA43" s="77"/>
      <c r="BB43" s="77"/>
      <c r="BC43" s="77"/>
      <c r="BD43" s="53"/>
      <c r="BE43" s="117">
        <f t="shared" si="0"/>
        <v>0</v>
      </c>
      <c r="BF43" s="30"/>
    </row>
    <row r="44" spans="1:58" s="28" customFormat="1" ht="15" customHeight="1">
      <c r="A44" s="93"/>
      <c r="B44" s="328"/>
      <c r="C44" s="405"/>
      <c r="D44" s="115" t="s">
        <v>82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221"/>
      <c r="W44" s="53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206"/>
      <c r="AU44" s="110"/>
      <c r="AV44" s="77"/>
      <c r="AW44" s="77"/>
      <c r="AX44" s="77"/>
      <c r="AY44" s="77"/>
      <c r="AZ44" s="77"/>
      <c r="BA44" s="77"/>
      <c r="BB44" s="77"/>
      <c r="BC44" s="77"/>
      <c r="BD44" s="53"/>
      <c r="BE44" s="117">
        <f t="shared" si="0"/>
        <v>0</v>
      </c>
      <c r="BF44" s="30"/>
    </row>
    <row r="45" spans="1:58" s="28" customFormat="1" ht="15" customHeight="1">
      <c r="A45" s="93"/>
      <c r="B45" s="333" t="s">
        <v>222</v>
      </c>
      <c r="C45" s="432" t="s">
        <v>218</v>
      </c>
      <c r="D45" s="111" t="s">
        <v>83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21"/>
      <c r="W45" s="77"/>
      <c r="X45" s="7">
        <v>2</v>
      </c>
      <c r="Y45" s="7">
        <v>2</v>
      </c>
      <c r="Z45" s="7">
        <v>2</v>
      </c>
      <c r="AA45" s="7">
        <v>2</v>
      </c>
      <c r="AB45" s="7">
        <v>2</v>
      </c>
      <c r="AC45" s="7">
        <v>2</v>
      </c>
      <c r="AD45" s="7">
        <v>2</v>
      </c>
      <c r="AE45" s="7">
        <v>2</v>
      </c>
      <c r="AF45" s="7">
        <v>2</v>
      </c>
      <c r="AG45" s="7">
        <v>2</v>
      </c>
      <c r="AH45" s="7">
        <v>2</v>
      </c>
      <c r="AI45" s="7">
        <v>2</v>
      </c>
      <c r="AJ45" s="7">
        <v>2</v>
      </c>
      <c r="AK45" s="7">
        <v>2</v>
      </c>
      <c r="AL45" s="7">
        <v>2</v>
      </c>
      <c r="AM45" s="288">
        <v>2</v>
      </c>
      <c r="AN45" s="295"/>
      <c r="AO45" s="7"/>
      <c r="AP45" s="7"/>
      <c r="AQ45" s="7"/>
      <c r="AR45" s="7"/>
      <c r="AS45" s="7"/>
      <c r="AT45" s="206"/>
      <c r="AU45" s="110"/>
      <c r="AV45" s="77"/>
      <c r="AW45" s="77"/>
      <c r="AX45" s="77"/>
      <c r="AY45" s="77"/>
      <c r="AZ45" s="77"/>
      <c r="BA45" s="77"/>
      <c r="BB45" s="77"/>
      <c r="BC45" s="77"/>
      <c r="BD45" s="53"/>
      <c r="BE45" s="117">
        <f t="shared" si="0"/>
        <v>32</v>
      </c>
      <c r="BF45" s="30"/>
    </row>
    <row r="46" spans="1:58" s="28" customFormat="1" ht="15" customHeight="1">
      <c r="A46" s="93"/>
      <c r="B46" s="334"/>
      <c r="C46" s="433"/>
      <c r="D46" s="111" t="s">
        <v>82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221"/>
      <c r="W46" s="7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51"/>
      <c r="AT46" s="206"/>
      <c r="AU46" s="110"/>
      <c r="AV46" s="77"/>
      <c r="AW46" s="77"/>
      <c r="AX46" s="77"/>
      <c r="AY46" s="77"/>
      <c r="AZ46" s="77"/>
      <c r="BA46" s="77"/>
      <c r="BB46" s="77"/>
      <c r="BC46" s="77"/>
      <c r="BD46" s="77"/>
      <c r="BE46" s="117">
        <f t="shared" si="0"/>
        <v>0</v>
      </c>
      <c r="BF46" s="30"/>
    </row>
    <row r="47" spans="1:58" s="28" customFormat="1" ht="15" customHeight="1">
      <c r="A47" s="93"/>
      <c r="B47" s="327" t="s">
        <v>9</v>
      </c>
      <c r="C47" s="329" t="s">
        <v>10</v>
      </c>
      <c r="D47" s="115" t="s">
        <v>83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221"/>
      <c r="W47" s="53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206"/>
      <c r="AU47" s="110"/>
      <c r="AV47" s="221"/>
      <c r="AW47" s="221"/>
      <c r="AX47" s="221"/>
      <c r="AY47" s="221"/>
      <c r="AZ47" s="221"/>
      <c r="BA47" s="221"/>
      <c r="BB47" s="221"/>
      <c r="BC47" s="221"/>
      <c r="BD47" s="53"/>
      <c r="BE47" s="117">
        <f t="shared" si="0"/>
        <v>0</v>
      </c>
      <c r="BF47" s="30"/>
    </row>
    <row r="48" spans="1:58" s="28" customFormat="1" ht="15" customHeight="1">
      <c r="A48" s="93"/>
      <c r="B48" s="328"/>
      <c r="C48" s="330"/>
      <c r="D48" s="115" t="s">
        <v>82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221"/>
      <c r="W48" s="53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206"/>
      <c r="AU48" s="110"/>
      <c r="AV48" s="221"/>
      <c r="AW48" s="221"/>
      <c r="AX48" s="221"/>
      <c r="AY48" s="221"/>
      <c r="AZ48" s="221"/>
      <c r="BA48" s="221"/>
      <c r="BB48" s="221"/>
      <c r="BC48" s="221"/>
      <c r="BD48" s="53"/>
      <c r="BE48" s="117">
        <f t="shared" si="0"/>
        <v>0</v>
      </c>
      <c r="BF48" s="30"/>
    </row>
    <row r="49" spans="1:58" s="28" customFormat="1" ht="15" customHeight="1">
      <c r="A49" s="93"/>
      <c r="B49" s="333" t="s">
        <v>281</v>
      </c>
      <c r="C49" s="331" t="s">
        <v>267</v>
      </c>
      <c r="D49" s="60" t="s">
        <v>83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221"/>
      <c r="W49" s="285"/>
      <c r="X49" s="60">
        <v>2</v>
      </c>
      <c r="Y49" s="60">
        <v>2</v>
      </c>
      <c r="Z49" s="60">
        <v>2</v>
      </c>
      <c r="AA49" s="60">
        <v>2</v>
      </c>
      <c r="AB49" s="60">
        <v>2</v>
      </c>
      <c r="AC49" s="60">
        <v>2</v>
      </c>
      <c r="AD49" s="60">
        <v>2</v>
      </c>
      <c r="AE49" s="60">
        <v>2</v>
      </c>
      <c r="AF49" s="60">
        <v>2</v>
      </c>
      <c r="AG49" s="60">
        <v>2</v>
      </c>
      <c r="AH49" s="60">
        <v>2</v>
      </c>
      <c r="AI49" s="60">
        <v>2</v>
      </c>
      <c r="AJ49" s="60">
        <v>2</v>
      </c>
      <c r="AK49" s="60">
        <v>2</v>
      </c>
      <c r="AL49" s="60">
        <v>2</v>
      </c>
      <c r="AM49" s="60">
        <v>2</v>
      </c>
      <c r="AN49" s="297">
        <v>2</v>
      </c>
      <c r="AO49" s="291">
        <v>1</v>
      </c>
      <c r="AP49" s="60"/>
      <c r="AQ49" s="60"/>
      <c r="AR49" s="60"/>
      <c r="AS49" s="60"/>
      <c r="AT49" s="206"/>
      <c r="AU49" s="110"/>
      <c r="AV49" s="221"/>
      <c r="AW49" s="221"/>
      <c r="AX49" s="221"/>
      <c r="AY49" s="221"/>
      <c r="AZ49" s="221"/>
      <c r="BA49" s="221"/>
      <c r="BB49" s="221"/>
      <c r="BC49" s="221"/>
      <c r="BD49" s="53"/>
      <c r="BE49" s="117">
        <f t="shared" si="0"/>
        <v>35</v>
      </c>
      <c r="BF49" s="303" t="s">
        <v>286</v>
      </c>
    </row>
    <row r="50" spans="1:58" s="28" customFormat="1" ht="15" customHeight="1">
      <c r="A50" s="93"/>
      <c r="B50" s="334"/>
      <c r="C50" s="332"/>
      <c r="D50" s="60" t="s">
        <v>82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221"/>
      <c r="W50" s="221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84"/>
      <c r="AT50" s="206"/>
      <c r="AU50" s="110"/>
      <c r="AV50" s="221"/>
      <c r="AW50" s="221"/>
      <c r="AX50" s="221"/>
      <c r="AY50" s="221"/>
      <c r="AZ50" s="221"/>
      <c r="BA50" s="221"/>
      <c r="BB50" s="221"/>
      <c r="BC50" s="221"/>
      <c r="BD50" s="53"/>
      <c r="BE50" s="117">
        <f t="shared" si="0"/>
        <v>0</v>
      </c>
      <c r="BF50" s="30"/>
    </row>
    <row r="51" spans="1:58" s="28" customFormat="1" ht="15" customHeight="1">
      <c r="A51" s="93"/>
      <c r="B51" s="375"/>
      <c r="C51" s="341" t="s">
        <v>132</v>
      </c>
      <c r="D51" s="115" t="s">
        <v>83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221"/>
      <c r="W51" s="77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206"/>
      <c r="AU51" s="110"/>
      <c r="AV51" s="77"/>
      <c r="AW51" s="77"/>
      <c r="AX51" s="77"/>
      <c r="AY51" s="77"/>
      <c r="AZ51" s="77"/>
      <c r="BA51" s="77"/>
      <c r="BB51" s="77"/>
      <c r="BC51" s="77"/>
      <c r="BD51" s="77"/>
      <c r="BE51" s="117">
        <f t="shared" si="0"/>
        <v>0</v>
      </c>
      <c r="BF51" s="30"/>
    </row>
    <row r="52" spans="1:58" s="28" customFormat="1" ht="15" customHeight="1">
      <c r="A52" s="93"/>
      <c r="B52" s="376"/>
      <c r="C52" s="342"/>
      <c r="D52" s="115" t="s">
        <v>82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221"/>
      <c r="W52" s="77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206"/>
      <c r="AU52" s="110"/>
      <c r="AV52" s="77"/>
      <c r="AW52" s="77"/>
      <c r="AX52" s="77"/>
      <c r="AY52" s="77"/>
      <c r="AZ52" s="77"/>
      <c r="BA52" s="77"/>
      <c r="BB52" s="77"/>
      <c r="BC52" s="77"/>
      <c r="BD52" s="77"/>
      <c r="BE52" s="117">
        <f t="shared" si="0"/>
        <v>0</v>
      </c>
      <c r="BF52" s="30"/>
    </row>
    <row r="53" spans="1:58" s="28" customFormat="1" ht="15" customHeight="1">
      <c r="A53" s="93"/>
      <c r="B53" s="339" t="s">
        <v>153</v>
      </c>
      <c r="C53" s="341" t="s">
        <v>131</v>
      </c>
      <c r="D53" s="115" t="s">
        <v>83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221"/>
      <c r="W53" s="77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206"/>
      <c r="AU53" s="110"/>
      <c r="AV53" s="77"/>
      <c r="AW53" s="77"/>
      <c r="AX53" s="77"/>
      <c r="AY53" s="77"/>
      <c r="AZ53" s="77"/>
      <c r="BA53" s="77"/>
      <c r="BB53" s="77"/>
      <c r="BC53" s="77"/>
      <c r="BD53" s="77"/>
      <c r="BE53" s="117">
        <f t="shared" si="0"/>
        <v>0</v>
      </c>
      <c r="BF53" s="30"/>
    </row>
    <row r="54" spans="1:58" s="28" customFormat="1" ht="12" customHeight="1">
      <c r="A54" s="93"/>
      <c r="B54" s="340"/>
      <c r="C54" s="342" t="s">
        <v>131</v>
      </c>
      <c r="D54" s="115" t="s">
        <v>82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221"/>
      <c r="W54" s="77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206"/>
      <c r="AU54" s="110"/>
      <c r="AV54" s="77"/>
      <c r="AW54" s="77"/>
      <c r="AX54" s="77"/>
      <c r="AY54" s="77"/>
      <c r="AZ54" s="77"/>
      <c r="BA54" s="77"/>
      <c r="BB54" s="77"/>
      <c r="BC54" s="77"/>
      <c r="BD54" s="77"/>
      <c r="BE54" s="117">
        <f t="shared" si="0"/>
        <v>0</v>
      </c>
      <c r="BF54" s="30"/>
    </row>
    <row r="55" spans="1:58" s="28" customFormat="1" ht="20.25" customHeight="1">
      <c r="A55" s="93"/>
      <c r="B55" s="379" t="s">
        <v>40</v>
      </c>
      <c r="C55" s="381" t="s">
        <v>208</v>
      </c>
      <c r="D55" s="59" t="s">
        <v>83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221"/>
      <c r="W55" s="7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206"/>
      <c r="AU55" s="110"/>
      <c r="AV55" s="77"/>
      <c r="AW55" s="77"/>
      <c r="AX55" s="77"/>
      <c r="AY55" s="77"/>
      <c r="AZ55" s="77"/>
      <c r="BA55" s="77"/>
      <c r="BB55" s="77"/>
      <c r="BC55" s="77"/>
      <c r="BD55" s="77"/>
      <c r="BE55" s="117">
        <f t="shared" si="0"/>
        <v>0</v>
      </c>
      <c r="BF55" s="30"/>
    </row>
    <row r="56" spans="1:58" s="28" customFormat="1" ht="19.5" customHeight="1">
      <c r="A56" s="93"/>
      <c r="B56" s="380"/>
      <c r="C56" s="382" t="s">
        <v>197</v>
      </c>
      <c r="D56" s="59" t="s">
        <v>82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221"/>
      <c r="W56" s="7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206"/>
      <c r="AU56" s="110"/>
      <c r="AV56" s="77"/>
      <c r="AW56" s="77"/>
      <c r="AX56" s="77"/>
      <c r="AY56" s="77"/>
      <c r="AZ56" s="77"/>
      <c r="BA56" s="77"/>
      <c r="BB56" s="77"/>
      <c r="BC56" s="77"/>
      <c r="BD56" s="77"/>
      <c r="BE56" s="117">
        <f t="shared" si="0"/>
        <v>0</v>
      </c>
      <c r="BF56" s="30"/>
    </row>
    <row r="57" spans="1:59" s="28" customFormat="1" ht="17.25" customHeight="1">
      <c r="A57" s="93"/>
      <c r="B57" s="390" t="s">
        <v>41</v>
      </c>
      <c r="C57" s="388" t="s">
        <v>197</v>
      </c>
      <c r="D57" s="208" t="s">
        <v>83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221"/>
      <c r="W57" s="77"/>
      <c r="X57" s="51">
        <v>6</v>
      </c>
      <c r="Y57" s="219">
        <v>6</v>
      </c>
      <c r="Z57" s="221">
        <v>4</v>
      </c>
      <c r="AA57" s="219">
        <v>4</v>
      </c>
      <c r="AB57" s="219">
        <v>4</v>
      </c>
      <c r="AC57" s="219">
        <v>4</v>
      </c>
      <c r="AD57" s="219">
        <v>4</v>
      </c>
      <c r="AE57" s="219">
        <v>4</v>
      </c>
      <c r="AF57" s="219">
        <v>4</v>
      </c>
      <c r="AG57" s="219">
        <v>4</v>
      </c>
      <c r="AH57" s="219">
        <v>4</v>
      </c>
      <c r="AI57" s="219">
        <v>4</v>
      </c>
      <c r="AJ57" s="219">
        <v>4</v>
      </c>
      <c r="AK57" s="219">
        <v>4</v>
      </c>
      <c r="AL57" s="51">
        <v>4</v>
      </c>
      <c r="AM57" s="288">
        <v>4</v>
      </c>
      <c r="AN57" s="295">
        <v>1</v>
      </c>
      <c r="AO57" s="219">
        <v>1</v>
      </c>
      <c r="AP57" s="75">
        <v>3</v>
      </c>
      <c r="AQ57" s="294">
        <v>4</v>
      </c>
      <c r="AR57" s="219">
        <v>3</v>
      </c>
      <c r="AS57" s="221">
        <v>2</v>
      </c>
      <c r="AT57" s="206"/>
      <c r="AU57" s="110"/>
      <c r="AV57" s="77"/>
      <c r="AW57" s="77"/>
      <c r="AX57" s="77"/>
      <c r="AY57" s="77"/>
      <c r="AZ57" s="77"/>
      <c r="BA57" s="77"/>
      <c r="BB57" s="77"/>
      <c r="BC57" s="77"/>
      <c r="BD57" s="77"/>
      <c r="BE57" s="117">
        <f t="shared" si="0"/>
        <v>82</v>
      </c>
      <c r="BF57" s="303" t="s">
        <v>286</v>
      </c>
      <c r="BG57" s="28">
        <v>82</v>
      </c>
    </row>
    <row r="58" spans="1:58" s="28" customFormat="1" ht="16.5" customHeight="1">
      <c r="A58" s="93"/>
      <c r="B58" s="391"/>
      <c r="C58" s="389"/>
      <c r="D58" s="208" t="s">
        <v>82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221"/>
      <c r="W58" s="77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206"/>
      <c r="AU58" s="110"/>
      <c r="AV58" s="77"/>
      <c r="AW58" s="77"/>
      <c r="AX58" s="77"/>
      <c r="AY58" s="77"/>
      <c r="AZ58" s="77"/>
      <c r="BA58" s="77"/>
      <c r="BB58" s="77"/>
      <c r="BC58" s="77"/>
      <c r="BD58" s="77"/>
      <c r="BE58" s="117">
        <f t="shared" si="0"/>
        <v>0</v>
      </c>
      <c r="BF58" s="30"/>
    </row>
    <row r="59" spans="1:59" s="28" customFormat="1" ht="19.5" customHeight="1">
      <c r="A59" s="93"/>
      <c r="B59" s="390" t="s">
        <v>42</v>
      </c>
      <c r="C59" s="392" t="s">
        <v>202</v>
      </c>
      <c r="D59" s="111" t="s">
        <v>83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221"/>
      <c r="W59" s="77"/>
      <c r="X59" s="51"/>
      <c r="Y59" s="219"/>
      <c r="Z59" s="221">
        <v>2</v>
      </c>
      <c r="AA59" s="219">
        <v>2</v>
      </c>
      <c r="AB59" s="219">
        <v>2</v>
      </c>
      <c r="AC59" s="219">
        <v>2</v>
      </c>
      <c r="AD59" s="219">
        <v>2</v>
      </c>
      <c r="AE59" s="219">
        <v>2</v>
      </c>
      <c r="AF59" s="219">
        <v>2</v>
      </c>
      <c r="AG59" s="219">
        <v>2</v>
      </c>
      <c r="AH59" s="219">
        <v>2</v>
      </c>
      <c r="AI59" s="219">
        <v>2</v>
      </c>
      <c r="AJ59" s="219">
        <v>2</v>
      </c>
      <c r="AK59" s="219">
        <v>2</v>
      </c>
      <c r="AL59" s="232">
        <v>3</v>
      </c>
      <c r="AM59" s="219">
        <v>3</v>
      </c>
      <c r="AN59" s="219">
        <v>3</v>
      </c>
      <c r="AO59" s="219">
        <v>3</v>
      </c>
      <c r="AP59" s="219">
        <v>3</v>
      </c>
      <c r="AQ59" s="219">
        <v>3</v>
      </c>
      <c r="AR59" s="219">
        <v>5</v>
      </c>
      <c r="AS59" s="219">
        <v>5</v>
      </c>
      <c r="AT59" s="206"/>
      <c r="AU59" s="110"/>
      <c r="AV59" s="77"/>
      <c r="AW59" s="77"/>
      <c r="AX59" s="77"/>
      <c r="AY59" s="77"/>
      <c r="AZ59" s="77"/>
      <c r="BA59" s="77"/>
      <c r="BB59" s="77"/>
      <c r="BC59" s="77"/>
      <c r="BD59" s="77"/>
      <c r="BE59" s="117">
        <f t="shared" si="0"/>
        <v>52</v>
      </c>
      <c r="BF59" s="30"/>
      <c r="BG59" s="28">
        <v>52</v>
      </c>
    </row>
    <row r="60" spans="1:58" s="28" customFormat="1" ht="13.5" customHeight="1">
      <c r="A60" s="93"/>
      <c r="B60" s="391"/>
      <c r="C60" s="393"/>
      <c r="D60" s="111" t="s">
        <v>82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221"/>
      <c r="W60" s="77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206"/>
      <c r="AU60" s="110"/>
      <c r="AV60" s="77"/>
      <c r="AW60" s="77"/>
      <c r="AX60" s="77"/>
      <c r="AY60" s="77"/>
      <c r="AZ60" s="77"/>
      <c r="BA60" s="77"/>
      <c r="BB60" s="77"/>
      <c r="BC60" s="77"/>
      <c r="BD60" s="77"/>
      <c r="BE60" s="117">
        <f t="shared" si="0"/>
        <v>0</v>
      </c>
      <c r="BF60" s="30"/>
    </row>
    <row r="61" spans="1:58" s="28" customFormat="1" ht="15" customHeight="1">
      <c r="A61" s="93"/>
      <c r="B61" s="11" t="s">
        <v>15</v>
      </c>
      <c r="C61" s="65" t="s">
        <v>24</v>
      </c>
      <c r="D61" s="111" t="s">
        <v>83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45"/>
      <c r="Q61" s="45"/>
      <c r="R61" s="45"/>
      <c r="S61" s="45"/>
      <c r="T61" s="45"/>
      <c r="U61" s="45"/>
      <c r="V61" s="221"/>
      <c r="W61" s="77"/>
      <c r="X61" s="7"/>
      <c r="Y61" s="7"/>
      <c r="Z61" s="7"/>
      <c r="AA61" s="7"/>
      <c r="AB61" s="7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295">
        <v>6</v>
      </c>
      <c r="AO61" s="51">
        <v>6</v>
      </c>
      <c r="AP61" s="51">
        <v>6</v>
      </c>
      <c r="AQ61" s="51">
        <v>6</v>
      </c>
      <c r="AR61" s="51">
        <v>6</v>
      </c>
      <c r="AS61" s="51">
        <v>6</v>
      </c>
      <c r="AT61" s="206"/>
      <c r="AU61" s="110"/>
      <c r="AV61" s="77"/>
      <c r="AW61" s="77"/>
      <c r="AX61" s="77"/>
      <c r="AY61" s="77"/>
      <c r="AZ61" s="77"/>
      <c r="BA61" s="77"/>
      <c r="BB61" s="77"/>
      <c r="BC61" s="77"/>
      <c r="BD61" s="77"/>
      <c r="BE61" s="117">
        <f t="shared" si="0"/>
        <v>36</v>
      </c>
      <c r="BF61" s="30"/>
    </row>
    <row r="62" spans="1:58" s="28" customFormat="1" ht="15" customHeight="1">
      <c r="A62" s="93"/>
      <c r="B62" s="222" t="s">
        <v>16</v>
      </c>
      <c r="C62" s="112" t="s">
        <v>17</v>
      </c>
      <c r="D62" s="111" t="s">
        <v>83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221"/>
      <c r="W62" s="7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51"/>
      <c r="AT62" s="206">
        <v>36</v>
      </c>
      <c r="AU62" s="110"/>
      <c r="AV62" s="221"/>
      <c r="AW62" s="221"/>
      <c r="AX62" s="221"/>
      <c r="AY62" s="221"/>
      <c r="AZ62" s="221"/>
      <c r="BA62" s="221"/>
      <c r="BB62" s="221"/>
      <c r="BC62" s="221"/>
      <c r="BD62" s="221"/>
      <c r="BE62" s="117">
        <f t="shared" si="0"/>
        <v>36</v>
      </c>
      <c r="BF62" s="30"/>
    </row>
    <row r="63" spans="1:57" s="82" customFormat="1" ht="15" customHeight="1">
      <c r="A63" s="383" t="s">
        <v>81</v>
      </c>
      <c r="B63" s="384"/>
      <c r="C63" s="385"/>
      <c r="D63" s="178"/>
      <c r="E63" s="108">
        <f>E62+E61+E59+E57+E49+E45+E41+E39+E37+E35+E33+E31+E29+E27+E23+E21+E19+E17+E15+E13+E11</f>
        <v>36</v>
      </c>
      <c r="F63" s="108">
        <f aca="true" t="shared" si="1" ref="F63:AT63">F62+F61+F59+F57+F49+F45+F41+F39+F37+F35+F33+F31+F29+F27+F23+F21+F19+F17+F15+F13+F11</f>
        <v>36</v>
      </c>
      <c r="G63" s="108">
        <f t="shared" si="1"/>
        <v>36</v>
      </c>
      <c r="H63" s="108">
        <f t="shared" si="1"/>
        <v>36</v>
      </c>
      <c r="I63" s="108">
        <f t="shared" si="1"/>
        <v>36</v>
      </c>
      <c r="J63" s="108">
        <f t="shared" si="1"/>
        <v>36</v>
      </c>
      <c r="K63" s="108">
        <f t="shared" si="1"/>
        <v>36</v>
      </c>
      <c r="L63" s="108">
        <f t="shared" si="1"/>
        <v>36</v>
      </c>
      <c r="M63" s="108">
        <f t="shared" si="1"/>
        <v>36</v>
      </c>
      <c r="N63" s="108">
        <f t="shared" si="1"/>
        <v>36</v>
      </c>
      <c r="O63" s="108">
        <f t="shared" si="1"/>
        <v>36</v>
      </c>
      <c r="P63" s="108">
        <f t="shared" si="1"/>
        <v>36</v>
      </c>
      <c r="Q63" s="108">
        <f t="shared" si="1"/>
        <v>36</v>
      </c>
      <c r="R63" s="108">
        <f t="shared" si="1"/>
        <v>36</v>
      </c>
      <c r="S63" s="108">
        <f t="shared" si="1"/>
        <v>36</v>
      </c>
      <c r="T63" s="108">
        <f t="shared" si="1"/>
        <v>36</v>
      </c>
      <c r="U63" s="108">
        <f t="shared" si="1"/>
        <v>36</v>
      </c>
      <c r="V63" s="108">
        <f t="shared" si="1"/>
        <v>0</v>
      </c>
      <c r="W63" s="108">
        <f t="shared" si="1"/>
        <v>0</v>
      </c>
      <c r="X63" s="108">
        <f t="shared" si="1"/>
        <v>36</v>
      </c>
      <c r="Y63" s="108">
        <f t="shared" si="1"/>
        <v>36</v>
      </c>
      <c r="Z63" s="108">
        <f t="shared" si="1"/>
        <v>36</v>
      </c>
      <c r="AA63" s="108">
        <f t="shared" si="1"/>
        <v>36</v>
      </c>
      <c r="AB63" s="108">
        <f t="shared" si="1"/>
        <v>36</v>
      </c>
      <c r="AC63" s="108">
        <f t="shared" si="1"/>
        <v>36</v>
      </c>
      <c r="AD63" s="108">
        <f t="shared" si="1"/>
        <v>36</v>
      </c>
      <c r="AE63" s="108">
        <f t="shared" si="1"/>
        <v>36</v>
      </c>
      <c r="AF63" s="108">
        <f t="shared" si="1"/>
        <v>36</v>
      </c>
      <c r="AG63" s="108">
        <f t="shared" si="1"/>
        <v>36</v>
      </c>
      <c r="AH63" s="108">
        <f t="shared" si="1"/>
        <v>36</v>
      </c>
      <c r="AI63" s="108">
        <f t="shared" si="1"/>
        <v>36</v>
      </c>
      <c r="AJ63" s="108">
        <f t="shared" si="1"/>
        <v>36</v>
      </c>
      <c r="AK63" s="108">
        <f t="shared" si="1"/>
        <v>36</v>
      </c>
      <c r="AL63" s="108">
        <f t="shared" si="1"/>
        <v>36</v>
      </c>
      <c r="AM63" s="108">
        <f t="shared" si="1"/>
        <v>36</v>
      </c>
      <c r="AN63" s="108">
        <f t="shared" si="1"/>
        <v>36</v>
      </c>
      <c r="AO63" s="108">
        <f t="shared" si="1"/>
        <v>36</v>
      </c>
      <c r="AP63" s="108">
        <f t="shared" si="1"/>
        <v>36</v>
      </c>
      <c r="AQ63" s="108">
        <f t="shared" si="1"/>
        <v>36</v>
      </c>
      <c r="AR63" s="108">
        <f t="shared" si="1"/>
        <v>37</v>
      </c>
      <c r="AS63" s="108">
        <f t="shared" si="1"/>
        <v>35</v>
      </c>
      <c r="AT63" s="108">
        <f t="shared" si="1"/>
        <v>36</v>
      </c>
      <c r="AU63" s="107"/>
      <c r="AV63" s="41"/>
      <c r="AW63" s="41"/>
      <c r="AX63" s="41"/>
      <c r="AY63" s="41"/>
      <c r="AZ63" s="41"/>
      <c r="BA63" s="41"/>
      <c r="BB63" s="41"/>
      <c r="BC63" s="41"/>
      <c r="BD63" s="41"/>
      <c r="BE63" s="109">
        <f>SUM(BE11:BE62)</f>
        <v>1440</v>
      </c>
    </row>
    <row r="64" spans="1:57" s="82" customFormat="1" ht="15" customHeight="1">
      <c r="A64" s="337" t="s">
        <v>80</v>
      </c>
      <c r="B64" s="337"/>
      <c r="C64" s="337"/>
      <c r="D64" s="33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34"/>
      <c r="W64" s="34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34"/>
      <c r="AT64" s="34"/>
      <c r="AU64" s="277"/>
      <c r="AV64" s="34"/>
      <c r="AW64" s="34"/>
      <c r="AX64" s="34"/>
      <c r="AY64" s="34"/>
      <c r="AZ64" s="34"/>
      <c r="BA64" s="34"/>
      <c r="BB64" s="34"/>
      <c r="BC64" s="34"/>
      <c r="BD64" s="34"/>
      <c r="BE64" s="106"/>
    </row>
    <row r="65" spans="1:57" s="82" customFormat="1" ht="15" customHeight="1" thickBot="1">
      <c r="A65" s="337" t="s">
        <v>79</v>
      </c>
      <c r="B65" s="337"/>
      <c r="C65" s="337"/>
      <c r="D65" s="338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213"/>
      <c r="W65" s="213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213"/>
      <c r="AT65" s="213"/>
      <c r="AU65" s="278"/>
      <c r="AV65" s="213"/>
      <c r="AW65" s="213"/>
      <c r="AX65" s="213"/>
      <c r="AY65" s="213"/>
      <c r="AZ65" s="213"/>
      <c r="BA65" s="213"/>
      <c r="BB65" s="213"/>
      <c r="BC65" s="213"/>
      <c r="BD65" s="213"/>
      <c r="BE65" s="104"/>
    </row>
    <row r="67" ht="3" customHeight="1"/>
    <row r="68" spans="1:57" ht="66.75" customHeight="1">
      <c r="A68" s="351" t="s">
        <v>108</v>
      </c>
      <c r="B68" s="353" t="s">
        <v>0</v>
      </c>
      <c r="C68" s="351" t="s">
        <v>107</v>
      </c>
      <c r="D68" s="351" t="s">
        <v>106</v>
      </c>
      <c r="E68" s="360" t="s">
        <v>130</v>
      </c>
      <c r="F68" s="360"/>
      <c r="G68" s="360"/>
      <c r="H68" s="360"/>
      <c r="I68" s="79" t="s">
        <v>129</v>
      </c>
      <c r="J68" s="360" t="s">
        <v>128</v>
      </c>
      <c r="K68" s="360"/>
      <c r="L68" s="360"/>
      <c r="M68" s="79" t="s">
        <v>127</v>
      </c>
      <c r="N68" s="360" t="s">
        <v>126</v>
      </c>
      <c r="O68" s="360"/>
      <c r="P68" s="360"/>
      <c r="Q68" s="360"/>
      <c r="R68" s="395" t="s">
        <v>125</v>
      </c>
      <c r="S68" s="395"/>
      <c r="T68" s="395"/>
      <c r="U68" s="395"/>
      <c r="V68" s="103" t="s">
        <v>124</v>
      </c>
      <c r="W68" s="360" t="s">
        <v>123</v>
      </c>
      <c r="X68" s="360"/>
      <c r="Y68" s="360"/>
      <c r="Z68" s="79" t="s">
        <v>122</v>
      </c>
      <c r="AA68" s="395" t="s">
        <v>121</v>
      </c>
      <c r="AB68" s="395"/>
      <c r="AC68" s="395"/>
      <c r="AD68" s="79" t="s">
        <v>120</v>
      </c>
      <c r="AE68" s="395" t="s">
        <v>119</v>
      </c>
      <c r="AF68" s="395"/>
      <c r="AG68" s="395"/>
      <c r="AH68" s="395"/>
      <c r="AI68" s="79" t="s">
        <v>118</v>
      </c>
      <c r="AJ68" s="360" t="s">
        <v>117</v>
      </c>
      <c r="AK68" s="360"/>
      <c r="AL68" s="360"/>
      <c r="AM68" s="79" t="s">
        <v>116</v>
      </c>
      <c r="AN68" s="360" t="s">
        <v>115</v>
      </c>
      <c r="AO68" s="360"/>
      <c r="AP68" s="360"/>
      <c r="AQ68" s="360"/>
      <c r="AR68" s="395" t="s">
        <v>114</v>
      </c>
      <c r="AS68" s="395"/>
      <c r="AT68" s="395"/>
      <c r="AU68" s="395"/>
      <c r="AV68" s="79" t="s">
        <v>113</v>
      </c>
      <c r="AW68" s="360" t="s">
        <v>112</v>
      </c>
      <c r="AX68" s="360"/>
      <c r="AY68" s="360"/>
      <c r="AZ68" s="79" t="s">
        <v>111</v>
      </c>
      <c r="BA68" s="360" t="s">
        <v>110</v>
      </c>
      <c r="BB68" s="360"/>
      <c r="BC68" s="360"/>
      <c r="BD68" s="360"/>
      <c r="BE68" s="396" t="s">
        <v>86</v>
      </c>
    </row>
    <row r="69" spans="1:57" ht="12.75">
      <c r="A69" s="351"/>
      <c r="B69" s="353"/>
      <c r="C69" s="351"/>
      <c r="D69" s="351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96"/>
    </row>
    <row r="70" spans="1:57" ht="12.75">
      <c r="A70" s="351"/>
      <c r="B70" s="353"/>
      <c r="C70" s="351"/>
      <c r="D70" s="351"/>
      <c r="E70" s="7">
        <v>36</v>
      </c>
      <c r="F70" s="7">
        <v>37</v>
      </c>
      <c r="G70" s="7">
        <v>38</v>
      </c>
      <c r="H70" s="7">
        <v>39</v>
      </c>
      <c r="I70" s="7">
        <v>40</v>
      </c>
      <c r="J70" s="7">
        <v>41</v>
      </c>
      <c r="K70" s="7">
        <v>42</v>
      </c>
      <c r="L70" s="7">
        <v>43</v>
      </c>
      <c r="M70" s="7">
        <v>44</v>
      </c>
      <c r="N70" s="7">
        <v>45</v>
      </c>
      <c r="O70" s="7">
        <v>46</v>
      </c>
      <c r="P70" s="7">
        <v>47</v>
      </c>
      <c r="Q70" s="7">
        <v>48</v>
      </c>
      <c r="R70" s="7">
        <v>49</v>
      </c>
      <c r="S70" s="7">
        <v>50</v>
      </c>
      <c r="T70" s="7">
        <v>51</v>
      </c>
      <c r="U70" s="7">
        <v>52</v>
      </c>
      <c r="V70" s="55">
        <v>1</v>
      </c>
      <c r="W70" s="55">
        <v>2</v>
      </c>
      <c r="X70" s="7">
        <v>3</v>
      </c>
      <c r="Y70" s="7">
        <v>4</v>
      </c>
      <c r="Z70" s="7">
        <v>5</v>
      </c>
      <c r="AA70" s="7">
        <v>6</v>
      </c>
      <c r="AB70" s="7">
        <v>7</v>
      </c>
      <c r="AC70" s="7">
        <v>8</v>
      </c>
      <c r="AD70" s="7">
        <v>9</v>
      </c>
      <c r="AE70" s="7">
        <v>10</v>
      </c>
      <c r="AF70" s="7">
        <v>11</v>
      </c>
      <c r="AG70" s="7">
        <v>12</v>
      </c>
      <c r="AH70" s="55">
        <v>13</v>
      </c>
      <c r="AI70" s="55">
        <v>14</v>
      </c>
      <c r="AJ70" s="55">
        <v>15</v>
      </c>
      <c r="AK70" s="55">
        <v>16</v>
      </c>
      <c r="AL70" s="7">
        <v>17</v>
      </c>
      <c r="AM70" s="7">
        <v>18</v>
      </c>
      <c r="AN70" s="7">
        <v>19</v>
      </c>
      <c r="AO70" s="7">
        <v>20</v>
      </c>
      <c r="AP70" s="7">
        <v>21</v>
      </c>
      <c r="AQ70" s="7">
        <v>22</v>
      </c>
      <c r="AR70" s="7">
        <v>23</v>
      </c>
      <c r="AS70" s="7">
        <v>24</v>
      </c>
      <c r="AT70" s="7">
        <v>25</v>
      </c>
      <c r="AU70" s="7">
        <v>26</v>
      </c>
      <c r="AV70" s="7">
        <v>27</v>
      </c>
      <c r="AW70" s="7">
        <v>28</v>
      </c>
      <c r="AX70" s="7">
        <v>29</v>
      </c>
      <c r="AY70" s="7">
        <v>30</v>
      </c>
      <c r="AZ70" s="7">
        <v>31</v>
      </c>
      <c r="BA70" s="7">
        <v>32</v>
      </c>
      <c r="BB70" s="7">
        <v>33</v>
      </c>
      <c r="BC70" s="7">
        <v>34</v>
      </c>
      <c r="BD70" s="7">
        <v>35</v>
      </c>
      <c r="BE70" s="396"/>
    </row>
    <row r="71" spans="1:57" ht="12.75">
      <c r="A71" s="351"/>
      <c r="B71" s="353"/>
      <c r="C71" s="351"/>
      <c r="D71" s="351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96"/>
    </row>
    <row r="72" spans="1:57" ht="12.75">
      <c r="A72" s="351"/>
      <c r="B72" s="353"/>
      <c r="C72" s="351"/>
      <c r="D72" s="351"/>
      <c r="E72" s="7">
        <v>1</v>
      </c>
      <c r="F72" s="7">
        <v>2</v>
      </c>
      <c r="G72" s="7">
        <v>3</v>
      </c>
      <c r="H72" s="7">
        <v>4</v>
      </c>
      <c r="I72" s="7">
        <v>5</v>
      </c>
      <c r="J72" s="7">
        <v>6</v>
      </c>
      <c r="K72" s="7">
        <v>7</v>
      </c>
      <c r="L72" s="7">
        <v>8</v>
      </c>
      <c r="M72" s="7">
        <v>9</v>
      </c>
      <c r="N72" s="7">
        <v>10</v>
      </c>
      <c r="O72" s="7">
        <v>11</v>
      </c>
      <c r="P72" s="7">
        <v>12</v>
      </c>
      <c r="Q72" s="7">
        <v>13</v>
      </c>
      <c r="R72" s="7">
        <v>14</v>
      </c>
      <c r="S72" s="7">
        <v>15</v>
      </c>
      <c r="T72" s="7">
        <v>16</v>
      </c>
      <c r="U72" s="7">
        <v>17</v>
      </c>
      <c r="V72" s="55">
        <v>18</v>
      </c>
      <c r="W72" s="55">
        <v>19</v>
      </c>
      <c r="X72" s="51">
        <v>20</v>
      </c>
      <c r="Y72" s="51">
        <v>21</v>
      </c>
      <c r="Z72" s="7">
        <v>22</v>
      </c>
      <c r="AA72" s="7">
        <v>23</v>
      </c>
      <c r="AB72" s="7">
        <v>24</v>
      </c>
      <c r="AC72" s="7">
        <v>25</v>
      </c>
      <c r="AD72" s="7">
        <v>26</v>
      </c>
      <c r="AE72" s="7">
        <v>27</v>
      </c>
      <c r="AF72" s="7">
        <v>28</v>
      </c>
      <c r="AG72" s="7">
        <v>29</v>
      </c>
      <c r="AH72" s="55">
        <v>30</v>
      </c>
      <c r="AI72" s="55">
        <v>31</v>
      </c>
      <c r="AJ72" s="55">
        <v>32</v>
      </c>
      <c r="AK72" s="55">
        <v>33</v>
      </c>
      <c r="AL72" s="7">
        <v>34</v>
      </c>
      <c r="AM72" s="7">
        <v>35</v>
      </c>
      <c r="AN72" s="7">
        <v>36</v>
      </c>
      <c r="AO72" s="7">
        <v>37</v>
      </c>
      <c r="AP72" s="7">
        <v>38</v>
      </c>
      <c r="AQ72" s="7">
        <v>39</v>
      </c>
      <c r="AR72" s="7">
        <v>40</v>
      </c>
      <c r="AS72" s="7">
        <v>41</v>
      </c>
      <c r="AT72" s="7">
        <v>42</v>
      </c>
      <c r="AU72" s="7">
        <v>43</v>
      </c>
      <c r="AV72" s="7">
        <v>44</v>
      </c>
      <c r="AW72" s="7">
        <v>45</v>
      </c>
      <c r="AX72" s="7">
        <v>46</v>
      </c>
      <c r="AY72" s="7">
        <v>47</v>
      </c>
      <c r="AZ72" s="7">
        <v>48</v>
      </c>
      <c r="BA72" s="7">
        <v>49</v>
      </c>
      <c r="BB72" s="7">
        <v>50</v>
      </c>
      <c r="BC72" s="7">
        <v>51</v>
      </c>
      <c r="BD72" s="7">
        <v>52</v>
      </c>
      <c r="BE72" s="396"/>
    </row>
    <row r="73" spans="1:57" ht="12.75">
      <c r="A73" s="369" t="s">
        <v>283</v>
      </c>
      <c r="B73" s="327" t="s">
        <v>1</v>
      </c>
      <c r="C73" s="341" t="s">
        <v>133</v>
      </c>
      <c r="D73" s="74" t="s">
        <v>83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58"/>
      <c r="W73" s="58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209"/>
      <c r="AR73" s="50"/>
      <c r="AS73" s="100"/>
      <c r="AT73" s="100"/>
      <c r="AU73" s="99"/>
      <c r="AV73" s="58"/>
      <c r="AW73" s="58"/>
      <c r="AX73" s="58"/>
      <c r="AY73" s="58"/>
      <c r="AZ73" s="58"/>
      <c r="BA73" s="58"/>
      <c r="BB73" s="58"/>
      <c r="BC73" s="58"/>
      <c r="BD73" s="58"/>
      <c r="BE73" s="47"/>
    </row>
    <row r="74" spans="1:57" ht="12.75">
      <c r="A74" s="370"/>
      <c r="B74" s="328"/>
      <c r="C74" s="342"/>
      <c r="D74" s="74" t="s">
        <v>82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58"/>
      <c r="W74" s="58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209"/>
      <c r="AR74" s="50"/>
      <c r="AS74" s="100"/>
      <c r="AT74" s="100"/>
      <c r="AU74" s="99"/>
      <c r="AV74" s="58"/>
      <c r="AW74" s="58"/>
      <c r="AX74" s="58"/>
      <c r="AY74" s="58"/>
      <c r="AZ74" s="58"/>
      <c r="BA74" s="58"/>
      <c r="BB74" s="58"/>
      <c r="BC74" s="58"/>
      <c r="BD74" s="58"/>
      <c r="BE74" s="47"/>
    </row>
    <row r="75" spans="1:57" ht="12.75" customHeight="1">
      <c r="A75" s="370"/>
      <c r="B75" s="373" t="s">
        <v>142</v>
      </c>
      <c r="C75" s="366" t="s">
        <v>234</v>
      </c>
      <c r="D75" s="73" t="s">
        <v>83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2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210"/>
      <c r="AR75" s="70"/>
      <c r="AS75" s="102"/>
      <c r="AT75" s="102"/>
      <c r="AU75" s="101"/>
      <c r="AV75" s="72"/>
      <c r="AW75" s="72"/>
      <c r="AX75" s="72"/>
      <c r="AY75" s="72"/>
      <c r="AZ75" s="72"/>
      <c r="BA75" s="72"/>
      <c r="BB75" s="72"/>
      <c r="BC75" s="72"/>
      <c r="BD75" s="72"/>
      <c r="BE75" s="47"/>
    </row>
    <row r="76" spans="1:57" ht="12.75">
      <c r="A76" s="370"/>
      <c r="B76" s="374"/>
      <c r="C76" s="367"/>
      <c r="D76" s="73" t="s">
        <v>82</v>
      </c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2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210"/>
      <c r="AR76" s="70"/>
      <c r="AS76" s="102"/>
      <c r="AT76" s="102"/>
      <c r="AU76" s="101"/>
      <c r="AV76" s="72"/>
      <c r="AW76" s="72"/>
      <c r="AX76" s="72"/>
      <c r="AY76" s="72"/>
      <c r="AZ76" s="72"/>
      <c r="BA76" s="72"/>
      <c r="BB76" s="72"/>
      <c r="BC76" s="72"/>
      <c r="BD76" s="72"/>
      <c r="BE76" s="47"/>
    </row>
    <row r="77" spans="1:57" ht="15" customHeight="1">
      <c r="A77" s="370"/>
      <c r="B77" s="333" t="s">
        <v>143</v>
      </c>
      <c r="C77" s="368" t="s">
        <v>273</v>
      </c>
      <c r="D77" s="66"/>
      <c r="E77" s="7">
        <v>1</v>
      </c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>
        <v>1</v>
      </c>
      <c r="M77" s="7">
        <v>1</v>
      </c>
      <c r="N77" s="7">
        <v>1</v>
      </c>
      <c r="O77" s="7">
        <v>1</v>
      </c>
      <c r="P77" s="7">
        <v>1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77"/>
      <c r="W77" s="77"/>
      <c r="X77" s="51">
        <v>2</v>
      </c>
      <c r="Y77" s="282">
        <v>2</v>
      </c>
      <c r="Z77" s="282">
        <v>2</v>
      </c>
      <c r="AA77" s="282">
        <v>2</v>
      </c>
      <c r="AB77" s="282">
        <v>2</v>
      </c>
      <c r="AC77" s="282">
        <v>2</v>
      </c>
      <c r="AD77" s="282">
        <v>2</v>
      </c>
      <c r="AE77" s="282">
        <v>2</v>
      </c>
      <c r="AF77" s="282">
        <v>2</v>
      </c>
      <c r="AG77" s="282">
        <v>2</v>
      </c>
      <c r="AH77" s="282">
        <v>2</v>
      </c>
      <c r="AI77" s="282">
        <v>2</v>
      </c>
      <c r="AJ77" s="96">
        <v>1</v>
      </c>
      <c r="AK77" s="296"/>
      <c r="AL77" s="219"/>
      <c r="AM77" s="219"/>
      <c r="AN77" s="51"/>
      <c r="AO77" s="51"/>
      <c r="AP77" s="51"/>
      <c r="AQ77" s="211"/>
      <c r="AR77" s="54"/>
      <c r="AS77" s="92"/>
      <c r="AT77" s="92"/>
      <c r="AU77" s="91"/>
      <c r="AV77" s="77"/>
      <c r="AW77" s="77"/>
      <c r="AX77" s="77"/>
      <c r="AY77" s="77"/>
      <c r="AZ77" s="77"/>
      <c r="BA77" s="77"/>
      <c r="BB77" s="77"/>
      <c r="BC77" s="77"/>
      <c r="BD77" s="77"/>
      <c r="BE77" s="218">
        <f>SUM(E77:BD77)</f>
        <v>42</v>
      </c>
    </row>
    <row r="78" spans="1:57" ht="15" customHeight="1">
      <c r="A78" s="370"/>
      <c r="B78" s="348"/>
      <c r="C78" s="368"/>
      <c r="D78" s="6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1"/>
      <c r="U78" s="51"/>
      <c r="V78" s="221"/>
      <c r="W78" s="77"/>
      <c r="X78" s="51"/>
      <c r="Y78" s="51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51"/>
      <c r="AP78" s="51"/>
      <c r="AQ78" s="211"/>
      <c r="AR78" s="54"/>
      <c r="AS78" s="92"/>
      <c r="AT78" s="92"/>
      <c r="AU78" s="91"/>
      <c r="AV78" s="77"/>
      <c r="AW78" s="77"/>
      <c r="AX78" s="77"/>
      <c r="AY78" s="77"/>
      <c r="AZ78" s="77"/>
      <c r="BA78" s="77"/>
      <c r="BB78" s="77"/>
      <c r="BC78" s="77"/>
      <c r="BD78" s="77"/>
      <c r="BE78" s="218"/>
    </row>
    <row r="79" spans="1:57" ht="15" customHeight="1">
      <c r="A79" s="370"/>
      <c r="B79" s="348"/>
      <c r="C79" s="343" t="s">
        <v>274</v>
      </c>
      <c r="D79" s="66"/>
      <c r="E79" s="7">
        <v>1</v>
      </c>
      <c r="F79" s="7">
        <v>1</v>
      </c>
      <c r="G79" s="7">
        <v>1</v>
      </c>
      <c r="H79" s="7">
        <v>1</v>
      </c>
      <c r="I79" s="7">
        <v>1</v>
      </c>
      <c r="J79" s="7">
        <v>1</v>
      </c>
      <c r="K79" s="7">
        <v>1</v>
      </c>
      <c r="L79" s="7">
        <v>1</v>
      </c>
      <c r="M79" s="7">
        <v>1</v>
      </c>
      <c r="N79" s="7">
        <v>1</v>
      </c>
      <c r="O79" s="7">
        <v>1</v>
      </c>
      <c r="P79" s="7">
        <v>1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221"/>
      <c r="W79" s="77"/>
      <c r="X79" s="219">
        <v>1</v>
      </c>
      <c r="Y79" s="282">
        <v>1</v>
      </c>
      <c r="Z79" s="282">
        <v>1</v>
      </c>
      <c r="AA79" s="282">
        <v>1</v>
      </c>
      <c r="AB79" s="282">
        <v>1</v>
      </c>
      <c r="AC79" s="282">
        <v>1</v>
      </c>
      <c r="AD79" s="282">
        <v>1</v>
      </c>
      <c r="AE79" s="282">
        <v>1</v>
      </c>
      <c r="AF79" s="282">
        <v>1</v>
      </c>
      <c r="AG79" s="282">
        <v>1</v>
      </c>
      <c r="AH79" s="282">
        <v>1</v>
      </c>
      <c r="AI79" s="282">
        <v>1</v>
      </c>
      <c r="AJ79" s="282">
        <v>1</v>
      </c>
      <c r="AK79" s="282">
        <v>1</v>
      </c>
      <c r="AL79" s="282">
        <v>1</v>
      </c>
      <c r="AM79" s="293"/>
      <c r="AN79" s="7"/>
      <c r="AO79" s="219"/>
      <c r="AP79" s="219"/>
      <c r="AQ79" s="211"/>
      <c r="AR79" s="54"/>
      <c r="AS79" s="92"/>
      <c r="AT79" s="92"/>
      <c r="AU79" s="91"/>
      <c r="AV79" s="77"/>
      <c r="AW79" s="77"/>
      <c r="AX79" s="77"/>
      <c r="AY79" s="77"/>
      <c r="AZ79" s="77"/>
      <c r="BA79" s="77"/>
      <c r="BB79" s="77"/>
      <c r="BC79" s="77"/>
      <c r="BD79" s="77"/>
      <c r="BE79" s="218">
        <f>SUM(E79:BD79)</f>
        <v>32</v>
      </c>
    </row>
    <row r="80" spans="1:57" ht="15" customHeight="1">
      <c r="A80" s="370"/>
      <c r="B80" s="334"/>
      <c r="C80" s="344"/>
      <c r="D80" s="6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219"/>
      <c r="U80" s="219"/>
      <c r="V80" s="221"/>
      <c r="W80" s="77"/>
      <c r="X80" s="219"/>
      <c r="Y80" s="219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219"/>
      <c r="AP80" s="219"/>
      <c r="AQ80" s="211"/>
      <c r="AR80" s="54"/>
      <c r="AS80" s="92"/>
      <c r="AT80" s="92"/>
      <c r="AU80" s="91"/>
      <c r="AV80" s="77"/>
      <c r="AW80" s="77"/>
      <c r="AX80" s="77"/>
      <c r="AY80" s="77"/>
      <c r="AZ80" s="77"/>
      <c r="BA80" s="77"/>
      <c r="BB80" s="77"/>
      <c r="BC80" s="77"/>
      <c r="BD80" s="77"/>
      <c r="BE80" s="218"/>
    </row>
    <row r="81" spans="1:57" ht="15" customHeight="1">
      <c r="A81" s="370"/>
      <c r="B81" s="333" t="s">
        <v>230</v>
      </c>
      <c r="C81" s="397" t="s">
        <v>4</v>
      </c>
      <c r="D81" s="66"/>
      <c r="E81" s="7">
        <v>2</v>
      </c>
      <c r="F81" s="7">
        <v>2</v>
      </c>
      <c r="G81" s="7">
        <v>2</v>
      </c>
      <c r="H81" s="7">
        <v>2</v>
      </c>
      <c r="I81" s="7">
        <v>2</v>
      </c>
      <c r="J81" s="7">
        <v>2</v>
      </c>
      <c r="K81" s="7">
        <v>2</v>
      </c>
      <c r="L81" s="7">
        <v>2</v>
      </c>
      <c r="M81" s="7">
        <v>2</v>
      </c>
      <c r="N81" s="7">
        <v>2</v>
      </c>
      <c r="O81" s="7">
        <v>2</v>
      </c>
      <c r="P81" s="288">
        <v>2</v>
      </c>
      <c r="Q81" s="298">
        <v>3</v>
      </c>
      <c r="R81" s="7">
        <v>3</v>
      </c>
      <c r="S81" s="7">
        <v>3</v>
      </c>
      <c r="T81" s="7">
        <v>3</v>
      </c>
      <c r="U81" s="7">
        <v>3</v>
      </c>
      <c r="V81" s="221"/>
      <c r="W81" s="77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1"/>
      <c r="AR81" s="54"/>
      <c r="AS81" s="92"/>
      <c r="AT81" s="92"/>
      <c r="AU81" s="91"/>
      <c r="AV81" s="77"/>
      <c r="AW81" s="77"/>
      <c r="AX81" s="77"/>
      <c r="AY81" s="77"/>
      <c r="AZ81" s="77"/>
      <c r="BA81" s="77"/>
      <c r="BB81" s="77"/>
      <c r="BC81" s="77"/>
      <c r="BD81" s="77"/>
      <c r="BE81" s="218">
        <f>SUM(E81:BD81)</f>
        <v>39</v>
      </c>
    </row>
    <row r="82" spans="1:57" ht="15" customHeight="1">
      <c r="A82" s="370"/>
      <c r="B82" s="334"/>
      <c r="C82" s="398"/>
      <c r="D82" s="6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219"/>
      <c r="U82" s="219"/>
      <c r="V82" s="221"/>
      <c r="W82" s="77"/>
      <c r="X82" s="219"/>
      <c r="Y82" s="219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219"/>
      <c r="AP82" s="219"/>
      <c r="AQ82" s="211"/>
      <c r="AR82" s="54"/>
      <c r="AS82" s="92"/>
      <c r="AT82" s="92"/>
      <c r="AU82" s="91"/>
      <c r="AV82" s="77"/>
      <c r="AW82" s="77"/>
      <c r="AX82" s="77"/>
      <c r="AY82" s="77"/>
      <c r="AZ82" s="77"/>
      <c r="BA82" s="77"/>
      <c r="BB82" s="77"/>
      <c r="BC82" s="77"/>
      <c r="BD82" s="77"/>
      <c r="BE82" s="218"/>
    </row>
    <row r="83" spans="1:57" ht="15" customHeight="1">
      <c r="A83" s="370"/>
      <c r="B83" s="373" t="s">
        <v>142</v>
      </c>
      <c r="C83" s="366" t="s">
        <v>233</v>
      </c>
      <c r="D83" s="66"/>
      <c r="E83" s="7"/>
      <c r="F83" s="7"/>
      <c r="G83" s="7"/>
      <c r="H83" s="51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1"/>
      <c r="U83" s="51"/>
      <c r="V83" s="221"/>
      <c r="W83" s="77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211"/>
      <c r="AR83" s="54"/>
      <c r="AS83" s="92"/>
      <c r="AT83" s="92"/>
      <c r="AU83" s="91"/>
      <c r="AV83" s="77"/>
      <c r="AW83" s="77"/>
      <c r="AX83" s="77"/>
      <c r="AY83" s="77"/>
      <c r="AZ83" s="77"/>
      <c r="BA83" s="77"/>
      <c r="BB83" s="77"/>
      <c r="BC83" s="77"/>
      <c r="BD83" s="77"/>
      <c r="BE83" s="218">
        <f>SUM(E83:BD83)</f>
        <v>0</v>
      </c>
    </row>
    <row r="84" spans="1:57" ht="15" customHeight="1">
      <c r="A84" s="370"/>
      <c r="B84" s="374"/>
      <c r="C84" s="367"/>
      <c r="D84" s="66"/>
      <c r="E84" s="7"/>
      <c r="F84" s="7"/>
      <c r="G84" s="7"/>
      <c r="H84" s="51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1"/>
      <c r="U84" s="51"/>
      <c r="V84" s="221"/>
      <c r="W84" s="77"/>
      <c r="X84" s="51"/>
      <c r="Y84" s="51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51"/>
      <c r="AP84" s="51"/>
      <c r="AQ84" s="211"/>
      <c r="AR84" s="54"/>
      <c r="AS84" s="92"/>
      <c r="AT84" s="92"/>
      <c r="AU84" s="91"/>
      <c r="AV84" s="77"/>
      <c r="AW84" s="77"/>
      <c r="AX84" s="77"/>
      <c r="AY84" s="77"/>
      <c r="AZ84" s="77"/>
      <c r="BA84" s="77"/>
      <c r="BB84" s="77"/>
      <c r="BC84" s="77"/>
      <c r="BD84" s="77"/>
      <c r="BE84" s="218"/>
    </row>
    <row r="85" spans="1:57" ht="15" customHeight="1">
      <c r="A85" s="370"/>
      <c r="B85" s="333" t="s">
        <v>280</v>
      </c>
      <c r="C85" s="377" t="s">
        <v>278</v>
      </c>
      <c r="D85" s="66" t="s">
        <v>83</v>
      </c>
      <c r="E85" s="7">
        <v>4</v>
      </c>
      <c r="F85" s="7">
        <v>4</v>
      </c>
      <c r="G85" s="7">
        <v>4</v>
      </c>
      <c r="H85" s="7">
        <v>4</v>
      </c>
      <c r="I85" s="7">
        <v>4</v>
      </c>
      <c r="J85" s="7">
        <v>4</v>
      </c>
      <c r="K85" s="7">
        <v>4</v>
      </c>
      <c r="L85" s="7">
        <v>4</v>
      </c>
      <c r="M85" s="7">
        <v>4</v>
      </c>
      <c r="N85" s="7">
        <v>4</v>
      </c>
      <c r="O85" s="7">
        <v>4</v>
      </c>
      <c r="P85" s="7">
        <v>4</v>
      </c>
      <c r="Q85" s="7">
        <v>4</v>
      </c>
      <c r="R85" s="7">
        <v>4</v>
      </c>
      <c r="S85" s="7">
        <v>4</v>
      </c>
      <c r="T85" s="7">
        <v>4</v>
      </c>
      <c r="U85" s="7">
        <v>4</v>
      </c>
      <c r="V85" s="221"/>
      <c r="W85" s="77"/>
      <c r="X85" s="51">
        <v>1</v>
      </c>
      <c r="Y85" s="282">
        <v>1</v>
      </c>
      <c r="Z85" s="282">
        <v>1</v>
      </c>
      <c r="AA85" s="282">
        <v>1</v>
      </c>
      <c r="AB85" s="282">
        <v>1</v>
      </c>
      <c r="AC85" s="282">
        <v>1</v>
      </c>
      <c r="AD85" s="282">
        <v>1</v>
      </c>
      <c r="AE85" s="282">
        <v>1</v>
      </c>
      <c r="AF85" s="282">
        <v>1</v>
      </c>
      <c r="AG85" s="282">
        <v>1</v>
      </c>
      <c r="AH85" s="282">
        <v>1</v>
      </c>
      <c r="AI85" s="282">
        <v>1</v>
      </c>
      <c r="AJ85" s="96">
        <v>2</v>
      </c>
      <c r="AK85" s="51">
        <v>2</v>
      </c>
      <c r="AL85" s="299">
        <v>1</v>
      </c>
      <c r="AM85" s="293"/>
      <c r="AN85" s="51"/>
      <c r="AO85" s="51"/>
      <c r="AP85" s="51"/>
      <c r="AQ85" s="211"/>
      <c r="AR85" s="54"/>
      <c r="AS85" s="92"/>
      <c r="AT85" s="92"/>
      <c r="AU85" s="91"/>
      <c r="AV85" s="77"/>
      <c r="AW85" s="77"/>
      <c r="AX85" s="77"/>
      <c r="AY85" s="77"/>
      <c r="AZ85" s="77"/>
      <c r="BA85" s="77"/>
      <c r="BB85" s="77"/>
      <c r="BC85" s="77"/>
      <c r="BD85" s="77"/>
      <c r="BE85" s="218">
        <f>SUM(E85:BD85)</f>
        <v>85</v>
      </c>
    </row>
    <row r="86" spans="1:57" ht="15" customHeight="1">
      <c r="A86" s="370"/>
      <c r="B86" s="334"/>
      <c r="C86" s="378"/>
      <c r="D86" s="66" t="s">
        <v>82</v>
      </c>
      <c r="E86" s="7"/>
      <c r="F86" s="7"/>
      <c r="G86" s="7"/>
      <c r="H86" s="219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219"/>
      <c r="U86" s="219"/>
      <c r="V86" s="221"/>
      <c r="W86" s="77"/>
      <c r="X86" s="51"/>
      <c r="Y86" s="51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51"/>
      <c r="AP86" s="51"/>
      <c r="AQ86" s="211"/>
      <c r="AR86" s="54"/>
      <c r="AS86" s="92"/>
      <c r="AT86" s="92"/>
      <c r="AU86" s="91"/>
      <c r="AV86" s="77"/>
      <c r="AW86" s="77"/>
      <c r="AX86" s="77"/>
      <c r="AY86" s="77"/>
      <c r="AZ86" s="77"/>
      <c r="BA86" s="77"/>
      <c r="BB86" s="77"/>
      <c r="BC86" s="77"/>
      <c r="BD86" s="77"/>
      <c r="BE86" s="218"/>
    </row>
    <row r="87" spans="1:57" ht="15" customHeight="1">
      <c r="A87" s="370"/>
      <c r="B87" s="329" t="s">
        <v>211</v>
      </c>
      <c r="C87" s="404" t="s">
        <v>209</v>
      </c>
      <c r="D87" s="66" t="s">
        <v>83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221"/>
      <c r="W87" s="77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211"/>
      <c r="AR87" s="54"/>
      <c r="AS87" s="92"/>
      <c r="AT87" s="92"/>
      <c r="AU87" s="91"/>
      <c r="AV87" s="77"/>
      <c r="AW87" s="77"/>
      <c r="AX87" s="77"/>
      <c r="AY87" s="77"/>
      <c r="AZ87" s="77"/>
      <c r="BA87" s="77"/>
      <c r="BB87" s="77"/>
      <c r="BC87" s="77"/>
      <c r="BD87" s="77"/>
      <c r="BE87" s="218">
        <f>SUM(E87:BD87)</f>
        <v>0</v>
      </c>
    </row>
    <row r="88" spans="1:57" ht="15" customHeight="1">
      <c r="A88" s="370"/>
      <c r="B88" s="330"/>
      <c r="C88" s="405"/>
      <c r="D88" s="66" t="s">
        <v>82</v>
      </c>
      <c r="E88" s="7"/>
      <c r="F88" s="7"/>
      <c r="G88" s="7"/>
      <c r="H88" s="51"/>
      <c r="I88" s="7"/>
      <c r="J88" s="7"/>
      <c r="K88" s="7"/>
      <c r="L88" s="7"/>
      <c r="M88" s="7"/>
      <c r="N88" s="7"/>
      <c r="O88" s="7"/>
      <c r="P88" s="7"/>
      <c r="Q88" s="7"/>
      <c r="R88" s="7"/>
      <c r="S88" s="51"/>
      <c r="T88" s="51"/>
      <c r="U88" s="51"/>
      <c r="V88" s="221"/>
      <c r="W88" s="77"/>
      <c r="X88" s="51"/>
      <c r="Y88" s="51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51"/>
      <c r="AP88" s="51"/>
      <c r="AQ88" s="211"/>
      <c r="AR88" s="54"/>
      <c r="AS88" s="92"/>
      <c r="AT88" s="92"/>
      <c r="AU88" s="91"/>
      <c r="AV88" s="77"/>
      <c r="AW88" s="77"/>
      <c r="AX88" s="77"/>
      <c r="AY88" s="77"/>
      <c r="AZ88" s="77"/>
      <c r="BA88" s="77"/>
      <c r="BB88" s="77"/>
      <c r="BC88" s="77"/>
      <c r="BD88" s="77"/>
      <c r="BE88" s="218"/>
    </row>
    <row r="89" spans="1:57" ht="15" customHeight="1">
      <c r="A89" s="370"/>
      <c r="B89" s="333" t="s">
        <v>213</v>
      </c>
      <c r="C89" s="394" t="s">
        <v>3</v>
      </c>
      <c r="D89" s="66" t="s">
        <v>83</v>
      </c>
      <c r="E89" s="7">
        <v>3</v>
      </c>
      <c r="F89" s="7">
        <v>3</v>
      </c>
      <c r="G89" s="7">
        <v>3</v>
      </c>
      <c r="H89" s="7">
        <v>3</v>
      </c>
      <c r="I89" s="7">
        <v>3</v>
      </c>
      <c r="J89" s="7">
        <v>3</v>
      </c>
      <c r="K89" s="7">
        <v>3</v>
      </c>
      <c r="L89" s="7">
        <v>3</v>
      </c>
      <c r="M89" s="7">
        <v>3</v>
      </c>
      <c r="N89" s="7">
        <v>3</v>
      </c>
      <c r="O89" s="7">
        <v>3</v>
      </c>
      <c r="P89" s="7">
        <v>3</v>
      </c>
      <c r="Q89" s="7">
        <v>3</v>
      </c>
      <c r="R89" s="288">
        <v>3</v>
      </c>
      <c r="S89" s="96">
        <v>2</v>
      </c>
      <c r="T89" s="7">
        <v>2</v>
      </c>
      <c r="U89" s="7">
        <v>2</v>
      </c>
      <c r="V89" s="221"/>
      <c r="W89" s="77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1"/>
      <c r="AR89" s="54"/>
      <c r="AS89" s="92"/>
      <c r="AT89" s="92"/>
      <c r="AU89" s="91"/>
      <c r="AV89" s="77"/>
      <c r="AW89" s="77"/>
      <c r="AX89" s="77"/>
      <c r="AY89" s="77"/>
      <c r="AZ89" s="77"/>
      <c r="BA89" s="77"/>
      <c r="BB89" s="77"/>
      <c r="BC89" s="77"/>
      <c r="BD89" s="77"/>
      <c r="BE89" s="218">
        <f>SUM(E89:BD89)</f>
        <v>48</v>
      </c>
    </row>
    <row r="90" spans="1:57" ht="15" customHeight="1">
      <c r="A90" s="370"/>
      <c r="B90" s="334"/>
      <c r="C90" s="394"/>
      <c r="D90" s="66" t="s">
        <v>82</v>
      </c>
      <c r="E90" s="7"/>
      <c r="F90" s="7"/>
      <c r="G90" s="7"/>
      <c r="H90" s="219"/>
      <c r="I90" s="7"/>
      <c r="J90" s="7"/>
      <c r="K90" s="7"/>
      <c r="L90" s="7"/>
      <c r="M90" s="7"/>
      <c r="N90" s="7"/>
      <c r="O90" s="7"/>
      <c r="P90" s="7"/>
      <c r="Q90" s="7"/>
      <c r="R90" s="7"/>
      <c r="S90" s="219"/>
      <c r="T90" s="219"/>
      <c r="U90" s="219"/>
      <c r="V90" s="221"/>
      <c r="W90" s="77"/>
      <c r="X90" s="219"/>
      <c r="Y90" s="219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219"/>
      <c r="AP90" s="219"/>
      <c r="AQ90" s="211"/>
      <c r="AR90" s="54"/>
      <c r="AS90" s="92"/>
      <c r="AT90" s="92"/>
      <c r="AU90" s="91"/>
      <c r="AV90" s="77"/>
      <c r="AW90" s="77"/>
      <c r="AX90" s="77"/>
      <c r="AY90" s="77"/>
      <c r="AZ90" s="77"/>
      <c r="BA90" s="77"/>
      <c r="BB90" s="77"/>
      <c r="BC90" s="77"/>
      <c r="BD90" s="77"/>
      <c r="BE90" s="218"/>
    </row>
    <row r="91" spans="1:57" ht="15" customHeight="1">
      <c r="A91" s="370"/>
      <c r="B91" s="333" t="s">
        <v>214</v>
      </c>
      <c r="C91" s="394" t="s">
        <v>2</v>
      </c>
      <c r="D91" s="66" t="s">
        <v>83</v>
      </c>
      <c r="E91" s="7">
        <v>3</v>
      </c>
      <c r="F91" s="7">
        <v>3</v>
      </c>
      <c r="G91" s="7">
        <v>3</v>
      </c>
      <c r="H91" s="7">
        <v>3</v>
      </c>
      <c r="I91" s="7">
        <v>3</v>
      </c>
      <c r="J91" s="7">
        <v>3</v>
      </c>
      <c r="K91" s="7">
        <v>3</v>
      </c>
      <c r="L91" s="7">
        <v>3</v>
      </c>
      <c r="M91" s="7">
        <v>3</v>
      </c>
      <c r="N91" s="7">
        <v>3</v>
      </c>
      <c r="O91" s="7">
        <v>3</v>
      </c>
      <c r="P91" s="7">
        <v>3</v>
      </c>
      <c r="Q91" s="7">
        <v>3</v>
      </c>
      <c r="R91" s="7">
        <v>3</v>
      </c>
      <c r="S91" s="7">
        <v>3</v>
      </c>
      <c r="T91" s="7">
        <v>3</v>
      </c>
      <c r="U91" s="7">
        <v>3</v>
      </c>
      <c r="V91" s="221"/>
      <c r="W91" s="77"/>
      <c r="X91" s="219">
        <v>4</v>
      </c>
      <c r="Y91" s="219">
        <v>4</v>
      </c>
      <c r="Z91" s="219">
        <v>4</v>
      </c>
      <c r="AA91" s="219">
        <v>4</v>
      </c>
      <c r="AB91" s="219">
        <v>4</v>
      </c>
      <c r="AC91" s="219">
        <v>4</v>
      </c>
      <c r="AD91" s="219">
        <v>4</v>
      </c>
      <c r="AE91" s="219">
        <v>4</v>
      </c>
      <c r="AF91" s="219">
        <v>4</v>
      </c>
      <c r="AG91" s="219">
        <v>4</v>
      </c>
      <c r="AH91" s="219">
        <v>4</v>
      </c>
      <c r="AI91" s="219">
        <v>4</v>
      </c>
      <c r="AJ91" s="219">
        <v>4</v>
      </c>
      <c r="AK91" s="219">
        <v>4</v>
      </c>
      <c r="AL91" s="219">
        <v>4</v>
      </c>
      <c r="AM91" s="219">
        <v>4</v>
      </c>
      <c r="AN91" s="219">
        <v>4</v>
      </c>
      <c r="AO91" s="219">
        <v>4</v>
      </c>
      <c r="AP91" s="292">
        <v>3</v>
      </c>
      <c r="AQ91" s="211"/>
      <c r="AR91" s="54"/>
      <c r="AS91" s="92"/>
      <c r="AT91" s="92"/>
      <c r="AU91" s="91"/>
      <c r="AV91" s="77"/>
      <c r="AW91" s="77"/>
      <c r="AX91" s="77"/>
      <c r="AY91" s="77"/>
      <c r="AZ91" s="77"/>
      <c r="BA91" s="77"/>
      <c r="BB91" s="77"/>
      <c r="BC91" s="77"/>
      <c r="BD91" s="77"/>
      <c r="BE91" s="218">
        <f>SUM(E91:BD91)</f>
        <v>126</v>
      </c>
    </row>
    <row r="92" spans="1:57" ht="15" customHeight="1">
      <c r="A92" s="370"/>
      <c r="B92" s="334"/>
      <c r="C92" s="394"/>
      <c r="D92" s="66" t="s">
        <v>82</v>
      </c>
      <c r="E92" s="7"/>
      <c r="F92" s="7"/>
      <c r="G92" s="7"/>
      <c r="H92" s="219"/>
      <c r="I92" s="7"/>
      <c r="J92" s="7"/>
      <c r="K92" s="7"/>
      <c r="L92" s="7"/>
      <c r="M92" s="7"/>
      <c r="N92" s="7"/>
      <c r="O92" s="7"/>
      <c r="P92" s="7"/>
      <c r="Q92" s="7"/>
      <c r="R92" s="7"/>
      <c r="S92" s="219"/>
      <c r="T92" s="219"/>
      <c r="U92" s="219"/>
      <c r="V92" s="221"/>
      <c r="W92" s="77"/>
      <c r="X92" s="219"/>
      <c r="Y92" s="219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219"/>
      <c r="AP92" s="219"/>
      <c r="AQ92" s="211"/>
      <c r="AR92" s="54"/>
      <c r="AS92" s="92"/>
      <c r="AT92" s="92"/>
      <c r="AU92" s="91"/>
      <c r="AV92" s="77"/>
      <c r="AW92" s="77"/>
      <c r="AX92" s="77"/>
      <c r="AY92" s="77"/>
      <c r="AZ92" s="77"/>
      <c r="BA92" s="77"/>
      <c r="BB92" s="77"/>
      <c r="BC92" s="77"/>
      <c r="BD92" s="77"/>
      <c r="BE92" s="218"/>
    </row>
    <row r="93" spans="1:57" ht="15" customHeight="1">
      <c r="A93" s="370"/>
      <c r="B93" s="333" t="s">
        <v>215</v>
      </c>
      <c r="C93" s="345" t="s">
        <v>4</v>
      </c>
      <c r="D93" s="66" t="s">
        <v>83</v>
      </c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221"/>
      <c r="W93" s="77"/>
      <c r="X93" s="51">
        <v>4</v>
      </c>
      <c r="Y93" s="219">
        <v>4</v>
      </c>
      <c r="Z93" s="219">
        <v>4</v>
      </c>
      <c r="AA93" s="219">
        <v>4</v>
      </c>
      <c r="AB93" s="219">
        <v>4</v>
      </c>
      <c r="AC93" s="219">
        <v>4</v>
      </c>
      <c r="AD93" s="219">
        <v>4</v>
      </c>
      <c r="AE93" s="219">
        <v>4</v>
      </c>
      <c r="AF93" s="219">
        <v>4</v>
      </c>
      <c r="AG93" s="219">
        <v>4</v>
      </c>
      <c r="AH93" s="219">
        <v>4</v>
      </c>
      <c r="AI93" s="219">
        <v>4</v>
      </c>
      <c r="AJ93" s="219">
        <v>4</v>
      </c>
      <c r="AK93" s="219">
        <v>4</v>
      </c>
      <c r="AL93" s="219">
        <v>4</v>
      </c>
      <c r="AM93" s="219">
        <v>4</v>
      </c>
      <c r="AN93" s="219">
        <v>4</v>
      </c>
      <c r="AO93" s="219">
        <v>4</v>
      </c>
      <c r="AP93" s="219">
        <v>4</v>
      </c>
      <c r="AQ93" s="211"/>
      <c r="AR93" s="54"/>
      <c r="AS93" s="92"/>
      <c r="AT93" s="92"/>
      <c r="AU93" s="91"/>
      <c r="AV93" s="77"/>
      <c r="AW93" s="77"/>
      <c r="AX93" s="77"/>
      <c r="AY93" s="77"/>
      <c r="AZ93" s="77"/>
      <c r="BA93" s="77"/>
      <c r="BB93" s="77"/>
      <c r="BC93" s="77"/>
      <c r="BD93" s="77"/>
      <c r="BE93" s="218">
        <f>SUM(E93:BD93)</f>
        <v>76</v>
      </c>
    </row>
    <row r="94" spans="1:57" ht="15" customHeight="1">
      <c r="A94" s="370"/>
      <c r="B94" s="334"/>
      <c r="C94" s="406"/>
      <c r="D94" s="66" t="s">
        <v>82</v>
      </c>
      <c r="E94" s="7"/>
      <c r="F94" s="7"/>
      <c r="G94" s="7"/>
      <c r="H94" s="51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1"/>
      <c r="U94" s="51"/>
      <c r="V94" s="221"/>
      <c r="W94" s="77"/>
      <c r="X94" s="51"/>
      <c r="Y94" s="51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51"/>
      <c r="AP94" s="51"/>
      <c r="AQ94" s="211"/>
      <c r="AR94" s="54"/>
      <c r="AS94" s="92"/>
      <c r="AT94" s="92"/>
      <c r="AU94" s="91"/>
      <c r="AV94" s="77"/>
      <c r="AW94" s="77"/>
      <c r="AX94" s="77"/>
      <c r="AY94" s="77"/>
      <c r="AZ94" s="77"/>
      <c r="BA94" s="77"/>
      <c r="BB94" s="77"/>
      <c r="BC94" s="77"/>
      <c r="BD94" s="77"/>
      <c r="BE94" s="218"/>
    </row>
    <row r="95" spans="1:57" ht="15" customHeight="1">
      <c r="A95" s="370"/>
      <c r="B95" s="327" t="s">
        <v>219</v>
      </c>
      <c r="C95" s="404" t="s">
        <v>216</v>
      </c>
      <c r="D95" s="215" t="s">
        <v>83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21"/>
      <c r="W95" s="72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0"/>
      <c r="AR95" s="70"/>
      <c r="AS95" s="92"/>
      <c r="AT95" s="102"/>
      <c r="AU95" s="101"/>
      <c r="AV95" s="72"/>
      <c r="AW95" s="72"/>
      <c r="AX95" s="72"/>
      <c r="AY95" s="72"/>
      <c r="AZ95" s="72"/>
      <c r="BA95" s="72"/>
      <c r="BB95" s="72"/>
      <c r="BC95" s="72"/>
      <c r="BD95" s="72"/>
      <c r="BE95" s="47"/>
    </row>
    <row r="96" spans="1:57" ht="15" customHeight="1">
      <c r="A96" s="370"/>
      <c r="B96" s="328"/>
      <c r="C96" s="405"/>
      <c r="D96" s="215" t="s">
        <v>82</v>
      </c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21"/>
      <c r="W96" s="72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0"/>
      <c r="AR96" s="70"/>
      <c r="AS96" s="92"/>
      <c r="AT96" s="102"/>
      <c r="AU96" s="101"/>
      <c r="AV96" s="72"/>
      <c r="AW96" s="72"/>
      <c r="AX96" s="72"/>
      <c r="AY96" s="72"/>
      <c r="AZ96" s="72"/>
      <c r="BA96" s="72"/>
      <c r="BB96" s="72"/>
      <c r="BC96" s="72"/>
      <c r="BD96" s="72"/>
      <c r="BE96" s="47"/>
    </row>
    <row r="97" spans="1:57" ht="15" customHeight="1">
      <c r="A97" s="370"/>
      <c r="B97" s="346" t="s">
        <v>220</v>
      </c>
      <c r="C97" s="345" t="s">
        <v>6</v>
      </c>
      <c r="D97" s="66" t="s">
        <v>83</v>
      </c>
      <c r="E97" s="223">
        <v>1</v>
      </c>
      <c r="F97" s="223">
        <v>1</v>
      </c>
      <c r="G97" s="223">
        <v>1</v>
      </c>
      <c r="H97" s="223">
        <v>1</v>
      </c>
      <c r="I97" s="223">
        <v>1</v>
      </c>
      <c r="J97" s="223">
        <v>1</v>
      </c>
      <c r="K97" s="223">
        <v>1</v>
      </c>
      <c r="L97" s="223">
        <v>1</v>
      </c>
      <c r="M97" s="223">
        <v>1</v>
      </c>
      <c r="N97" s="223">
        <v>1</v>
      </c>
      <c r="O97" s="223">
        <v>1</v>
      </c>
      <c r="P97" s="223">
        <v>1</v>
      </c>
      <c r="Q97" s="223">
        <v>1</v>
      </c>
      <c r="R97" s="223">
        <v>1</v>
      </c>
      <c r="S97" s="223">
        <v>1</v>
      </c>
      <c r="T97" s="223">
        <v>1</v>
      </c>
      <c r="U97" s="223">
        <v>1</v>
      </c>
      <c r="V97" s="221"/>
      <c r="W97" s="224"/>
      <c r="X97" s="223">
        <v>1</v>
      </c>
      <c r="Y97" s="223">
        <v>1</v>
      </c>
      <c r="Z97" s="223">
        <v>1</v>
      </c>
      <c r="AA97" s="223">
        <v>1</v>
      </c>
      <c r="AB97" s="223">
        <v>1</v>
      </c>
      <c r="AC97" s="223">
        <v>1</v>
      </c>
      <c r="AD97" s="223">
        <v>1</v>
      </c>
      <c r="AE97" s="223">
        <v>1</v>
      </c>
      <c r="AF97" s="223">
        <v>1</v>
      </c>
      <c r="AG97" s="223">
        <v>1</v>
      </c>
      <c r="AH97" s="223">
        <v>1</v>
      </c>
      <c r="AI97" s="223">
        <v>1</v>
      </c>
      <c r="AJ97" s="223">
        <v>1</v>
      </c>
      <c r="AK97" s="223">
        <v>1</v>
      </c>
      <c r="AL97" s="223">
        <v>1</v>
      </c>
      <c r="AM97" s="223">
        <v>1</v>
      </c>
      <c r="AN97" s="223">
        <v>1</v>
      </c>
      <c r="AO97" s="223">
        <v>1</v>
      </c>
      <c r="AP97" s="223">
        <v>1</v>
      </c>
      <c r="AQ97" s="225"/>
      <c r="AR97" s="226"/>
      <c r="AS97" s="92"/>
      <c r="AT97" s="227"/>
      <c r="AU97" s="228"/>
      <c r="AV97" s="224"/>
      <c r="AW97" s="224"/>
      <c r="AX97" s="224"/>
      <c r="AY97" s="224"/>
      <c r="AZ97" s="224"/>
      <c r="BA97" s="224"/>
      <c r="BB97" s="224"/>
      <c r="BC97" s="224"/>
      <c r="BD97" s="224"/>
      <c r="BE97" s="218">
        <f>SUM(E97:BD97)</f>
        <v>36</v>
      </c>
    </row>
    <row r="98" spans="1:57" ht="15" customHeight="1">
      <c r="A98" s="370"/>
      <c r="B98" s="347"/>
      <c r="C98" s="343"/>
      <c r="D98" s="66" t="s">
        <v>82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221"/>
      <c r="W98" s="72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210"/>
      <c r="AR98" s="70"/>
      <c r="AS98" s="92"/>
      <c r="AT98" s="102"/>
      <c r="AU98" s="101"/>
      <c r="AV98" s="72"/>
      <c r="AW98" s="72"/>
      <c r="AX98" s="72"/>
      <c r="AY98" s="72"/>
      <c r="AZ98" s="72"/>
      <c r="BA98" s="72"/>
      <c r="BB98" s="72"/>
      <c r="BC98" s="72"/>
      <c r="BD98" s="72"/>
      <c r="BE98" s="47"/>
    </row>
    <row r="99" spans="1:57" ht="15" customHeight="1">
      <c r="A99" s="370"/>
      <c r="B99" s="346" t="s">
        <v>221</v>
      </c>
      <c r="C99" s="345" t="s">
        <v>217</v>
      </c>
      <c r="D99" s="66" t="s">
        <v>83</v>
      </c>
      <c r="E99" s="51">
        <v>2</v>
      </c>
      <c r="F99" s="219">
        <v>2</v>
      </c>
      <c r="G99" s="219">
        <v>2</v>
      </c>
      <c r="H99" s="219">
        <v>2</v>
      </c>
      <c r="I99" s="219">
        <v>2</v>
      </c>
      <c r="J99" s="219">
        <v>2</v>
      </c>
      <c r="K99" s="219">
        <v>2</v>
      </c>
      <c r="L99" s="219">
        <v>2</v>
      </c>
      <c r="M99" s="219">
        <v>2</v>
      </c>
      <c r="N99" s="219">
        <v>2</v>
      </c>
      <c r="O99" s="219">
        <v>2</v>
      </c>
      <c r="P99" s="219">
        <v>2</v>
      </c>
      <c r="Q99" s="219">
        <v>2</v>
      </c>
      <c r="R99" s="219">
        <v>2</v>
      </c>
      <c r="S99" s="219">
        <v>2</v>
      </c>
      <c r="T99" s="219">
        <v>2</v>
      </c>
      <c r="U99" s="219">
        <v>2</v>
      </c>
      <c r="V99" s="221"/>
      <c r="W99" s="72"/>
      <c r="X99" s="51">
        <v>2</v>
      </c>
      <c r="Y99" s="219">
        <v>2</v>
      </c>
      <c r="Z99" s="219">
        <v>2</v>
      </c>
      <c r="AA99" s="219">
        <v>2</v>
      </c>
      <c r="AB99" s="219">
        <v>2</v>
      </c>
      <c r="AC99" s="219">
        <v>2</v>
      </c>
      <c r="AD99" s="219">
        <v>2</v>
      </c>
      <c r="AE99" s="219">
        <v>2</v>
      </c>
      <c r="AF99" s="219">
        <v>2</v>
      </c>
      <c r="AG99" s="219">
        <v>2</v>
      </c>
      <c r="AH99" s="219">
        <v>2</v>
      </c>
      <c r="AI99" s="219">
        <v>2</v>
      </c>
      <c r="AJ99" s="51">
        <v>2</v>
      </c>
      <c r="AK99" s="51">
        <v>2</v>
      </c>
      <c r="AL99" s="288">
        <v>2</v>
      </c>
      <c r="AM99" s="293"/>
      <c r="AN99" s="51"/>
      <c r="AO99" s="51"/>
      <c r="AP99" s="51"/>
      <c r="AQ99" s="211"/>
      <c r="AR99" s="54"/>
      <c r="AS99" s="92"/>
      <c r="AT99" s="102"/>
      <c r="AU99" s="101"/>
      <c r="AV99" s="77"/>
      <c r="AW99" s="77"/>
      <c r="AX99" s="77"/>
      <c r="AY99" s="77"/>
      <c r="AZ99" s="77"/>
      <c r="BA99" s="77"/>
      <c r="BB99" s="77"/>
      <c r="BC99" s="77"/>
      <c r="BD99" s="77"/>
      <c r="BE99" s="45">
        <f>SUM(E99:BD99)</f>
        <v>64</v>
      </c>
    </row>
    <row r="100" spans="1:57" ht="15" customHeight="1">
      <c r="A100" s="370"/>
      <c r="B100" s="347"/>
      <c r="C100" s="406"/>
      <c r="D100" s="66" t="s">
        <v>82</v>
      </c>
      <c r="E100" s="7"/>
      <c r="F100" s="7"/>
      <c r="G100" s="7"/>
      <c r="H100" s="51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1"/>
      <c r="U100" s="51"/>
      <c r="V100" s="221"/>
      <c r="W100" s="77"/>
      <c r="X100" s="51"/>
      <c r="Y100" s="51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51"/>
      <c r="AP100" s="51"/>
      <c r="AQ100" s="211"/>
      <c r="AR100" s="54"/>
      <c r="AS100" s="92"/>
      <c r="AT100" s="102"/>
      <c r="AU100" s="101"/>
      <c r="AV100" s="77"/>
      <c r="AW100" s="77"/>
      <c r="AX100" s="77"/>
      <c r="AY100" s="77"/>
      <c r="AZ100" s="77"/>
      <c r="BA100" s="77"/>
      <c r="BB100" s="77"/>
      <c r="BC100" s="77"/>
      <c r="BD100" s="77"/>
      <c r="BE100" s="45"/>
    </row>
    <row r="101" spans="1:57" ht="15" customHeight="1">
      <c r="A101" s="370"/>
      <c r="B101" s="327" t="s">
        <v>9</v>
      </c>
      <c r="C101" s="329" t="s">
        <v>10</v>
      </c>
      <c r="D101" s="215" t="s">
        <v>83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221"/>
      <c r="W101" s="77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211"/>
      <c r="AR101" s="54"/>
      <c r="AS101" s="92"/>
      <c r="AT101" s="102"/>
      <c r="AU101" s="101"/>
      <c r="AV101" s="77"/>
      <c r="AW101" s="77"/>
      <c r="AX101" s="77"/>
      <c r="AY101" s="77"/>
      <c r="AZ101" s="77"/>
      <c r="BA101" s="77"/>
      <c r="BB101" s="77"/>
      <c r="BC101" s="77"/>
      <c r="BD101" s="77"/>
      <c r="BE101" s="45">
        <f>SUM(E101:BD101)</f>
        <v>0</v>
      </c>
    </row>
    <row r="102" spans="1:57" ht="15" customHeight="1">
      <c r="A102" s="370"/>
      <c r="B102" s="328"/>
      <c r="C102" s="330"/>
      <c r="D102" s="215" t="s">
        <v>82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221"/>
      <c r="W102" s="77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211"/>
      <c r="AR102" s="54"/>
      <c r="AS102" s="92"/>
      <c r="AT102" s="102"/>
      <c r="AU102" s="101"/>
      <c r="AV102" s="77"/>
      <c r="AW102" s="77"/>
      <c r="AX102" s="77"/>
      <c r="AY102" s="77"/>
      <c r="AZ102" s="77"/>
      <c r="BA102" s="77"/>
      <c r="BB102" s="77"/>
      <c r="BC102" s="77"/>
      <c r="BD102" s="77"/>
      <c r="BE102" s="45"/>
    </row>
    <row r="103" spans="1:57" ht="15" customHeight="1">
      <c r="A103" s="370"/>
      <c r="B103" s="333" t="s">
        <v>72</v>
      </c>
      <c r="C103" s="335" t="s">
        <v>184</v>
      </c>
      <c r="D103" s="66" t="s">
        <v>83</v>
      </c>
      <c r="E103" s="51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21"/>
      <c r="W103" s="77"/>
      <c r="X103" s="51">
        <v>4</v>
      </c>
      <c r="Y103" s="219">
        <v>4</v>
      </c>
      <c r="Z103" s="219">
        <v>4</v>
      </c>
      <c r="AA103" s="219">
        <v>4</v>
      </c>
      <c r="AB103" s="219">
        <v>4</v>
      </c>
      <c r="AC103" s="219">
        <v>4</v>
      </c>
      <c r="AD103" s="219">
        <v>4</v>
      </c>
      <c r="AE103" s="219">
        <v>4</v>
      </c>
      <c r="AF103" s="219">
        <v>4</v>
      </c>
      <c r="AG103" s="219">
        <v>4</v>
      </c>
      <c r="AH103" s="219">
        <v>4</v>
      </c>
      <c r="AI103" s="219">
        <v>4</v>
      </c>
      <c r="AJ103" s="219">
        <v>4</v>
      </c>
      <c r="AK103" s="219">
        <v>4</v>
      </c>
      <c r="AL103" s="219">
        <v>4</v>
      </c>
      <c r="AM103" s="219">
        <v>4</v>
      </c>
      <c r="AN103" s="219">
        <v>4</v>
      </c>
      <c r="AO103" s="219">
        <v>4</v>
      </c>
      <c r="AP103" s="219">
        <v>4</v>
      </c>
      <c r="AQ103" s="211"/>
      <c r="AR103" s="54"/>
      <c r="AS103" s="92"/>
      <c r="AT103" s="102"/>
      <c r="AU103" s="101"/>
      <c r="AV103" s="77"/>
      <c r="AW103" s="77"/>
      <c r="AX103" s="77"/>
      <c r="AY103" s="77"/>
      <c r="AZ103" s="77"/>
      <c r="BA103" s="77"/>
      <c r="BB103" s="77"/>
      <c r="BC103" s="77"/>
      <c r="BD103" s="77"/>
      <c r="BE103" s="45">
        <f>SUM(E103:BD103)</f>
        <v>76</v>
      </c>
    </row>
    <row r="104" spans="1:57" ht="15" customHeight="1">
      <c r="A104" s="370"/>
      <c r="B104" s="334"/>
      <c r="C104" s="336"/>
      <c r="D104" s="66" t="s">
        <v>82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221"/>
      <c r="W104" s="77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211"/>
      <c r="AR104" s="54"/>
      <c r="AS104" s="92"/>
      <c r="AT104" s="102"/>
      <c r="AU104" s="101"/>
      <c r="AV104" s="77"/>
      <c r="AW104" s="77"/>
      <c r="AX104" s="77"/>
      <c r="AY104" s="77"/>
      <c r="AZ104" s="77"/>
      <c r="BA104" s="77"/>
      <c r="BB104" s="77"/>
      <c r="BC104" s="77"/>
      <c r="BD104" s="77"/>
      <c r="BE104" s="45"/>
    </row>
    <row r="105" spans="1:57" ht="15" customHeight="1">
      <c r="A105" s="370"/>
      <c r="B105" s="333" t="s">
        <v>179</v>
      </c>
      <c r="C105" s="333" t="s">
        <v>187</v>
      </c>
      <c r="D105" s="66" t="s">
        <v>83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21"/>
      <c r="W105" s="72"/>
      <c r="X105" s="219">
        <v>2</v>
      </c>
      <c r="Y105" s="219">
        <v>2</v>
      </c>
      <c r="Z105" s="219">
        <v>2</v>
      </c>
      <c r="AA105" s="219">
        <v>2</v>
      </c>
      <c r="AB105" s="219">
        <v>2</v>
      </c>
      <c r="AC105" s="219">
        <v>2</v>
      </c>
      <c r="AD105" s="219">
        <v>2</v>
      </c>
      <c r="AE105" s="219">
        <v>2</v>
      </c>
      <c r="AF105" s="219">
        <v>2</v>
      </c>
      <c r="AG105" s="219">
        <v>2</v>
      </c>
      <c r="AH105" s="219">
        <v>2</v>
      </c>
      <c r="AI105" s="219">
        <v>2</v>
      </c>
      <c r="AJ105" s="219">
        <v>2</v>
      </c>
      <c r="AK105" s="219">
        <v>2</v>
      </c>
      <c r="AL105" s="299">
        <v>3</v>
      </c>
      <c r="AM105" s="219">
        <v>3</v>
      </c>
      <c r="AN105" s="219">
        <v>3</v>
      </c>
      <c r="AO105" s="7">
        <v>3</v>
      </c>
      <c r="AP105" s="7">
        <v>3</v>
      </c>
      <c r="AQ105" s="211"/>
      <c r="AR105" s="54"/>
      <c r="AS105" s="92"/>
      <c r="AT105" s="102"/>
      <c r="AU105" s="101"/>
      <c r="AV105" s="77"/>
      <c r="AW105" s="77"/>
      <c r="AX105" s="77"/>
      <c r="AY105" s="77"/>
      <c r="AZ105" s="77"/>
      <c r="BA105" s="77"/>
      <c r="BB105" s="77"/>
      <c r="BC105" s="77"/>
      <c r="BD105" s="77"/>
      <c r="BE105" s="45">
        <f>SUM(E105:BD105)</f>
        <v>43</v>
      </c>
    </row>
    <row r="106" spans="1:57" ht="15" customHeight="1">
      <c r="A106" s="370"/>
      <c r="B106" s="334"/>
      <c r="C106" s="334"/>
      <c r="D106" s="66" t="s">
        <v>82</v>
      </c>
      <c r="E106" s="7"/>
      <c r="F106" s="7"/>
      <c r="G106" s="7"/>
      <c r="H106" s="51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51"/>
      <c r="U106" s="51"/>
      <c r="V106" s="221"/>
      <c r="W106" s="77"/>
      <c r="X106" s="51"/>
      <c r="Y106" s="51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51"/>
      <c r="AP106" s="51"/>
      <c r="AQ106" s="211"/>
      <c r="AR106" s="54"/>
      <c r="AS106" s="92"/>
      <c r="AT106" s="92"/>
      <c r="AU106" s="91"/>
      <c r="AV106" s="77"/>
      <c r="AW106" s="77"/>
      <c r="AX106" s="77"/>
      <c r="AY106" s="77"/>
      <c r="AZ106" s="77"/>
      <c r="BA106" s="77"/>
      <c r="BB106" s="77"/>
      <c r="BC106" s="77"/>
      <c r="BD106" s="77"/>
      <c r="BE106" s="45"/>
    </row>
    <row r="107" spans="1:57" ht="15" customHeight="1">
      <c r="A107" s="370"/>
      <c r="B107" s="333" t="s">
        <v>193</v>
      </c>
      <c r="C107" s="364" t="s">
        <v>191</v>
      </c>
      <c r="D107" s="56" t="s">
        <v>83</v>
      </c>
      <c r="E107" s="7">
        <v>4</v>
      </c>
      <c r="F107" s="7">
        <v>4</v>
      </c>
      <c r="G107" s="7">
        <v>4</v>
      </c>
      <c r="H107" s="7">
        <v>4</v>
      </c>
      <c r="I107" s="7">
        <v>4</v>
      </c>
      <c r="J107" s="7">
        <v>4</v>
      </c>
      <c r="K107" s="7">
        <v>4</v>
      </c>
      <c r="L107" s="7">
        <v>4</v>
      </c>
      <c r="M107" s="7">
        <v>4</v>
      </c>
      <c r="N107" s="7">
        <v>4</v>
      </c>
      <c r="O107" s="7">
        <v>4</v>
      </c>
      <c r="P107" s="7">
        <v>4</v>
      </c>
      <c r="Q107" s="7">
        <v>4</v>
      </c>
      <c r="R107" s="7">
        <v>4</v>
      </c>
      <c r="S107" s="7">
        <v>4</v>
      </c>
      <c r="T107" s="7">
        <v>4</v>
      </c>
      <c r="U107" s="7">
        <v>4</v>
      </c>
      <c r="V107" s="221"/>
      <c r="W107" s="77"/>
      <c r="X107" s="51">
        <v>2</v>
      </c>
      <c r="Y107" s="219">
        <v>2</v>
      </c>
      <c r="Z107" s="219">
        <v>2</v>
      </c>
      <c r="AA107" s="219">
        <v>2</v>
      </c>
      <c r="AB107" s="219">
        <v>2</v>
      </c>
      <c r="AC107" s="219">
        <v>2</v>
      </c>
      <c r="AD107" s="219">
        <v>2</v>
      </c>
      <c r="AE107" s="219">
        <v>2</v>
      </c>
      <c r="AF107" s="219">
        <v>2</v>
      </c>
      <c r="AG107" s="219">
        <v>2</v>
      </c>
      <c r="AH107" s="219">
        <v>2</v>
      </c>
      <c r="AI107" s="219">
        <v>2</v>
      </c>
      <c r="AJ107" s="219">
        <v>2</v>
      </c>
      <c r="AK107" s="219">
        <v>2</v>
      </c>
      <c r="AL107" s="219">
        <v>2</v>
      </c>
      <c r="AM107" s="219">
        <v>2</v>
      </c>
      <c r="AN107" s="219">
        <v>2</v>
      </c>
      <c r="AO107" s="219">
        <v>2</v>
      </c>
      <c r="AP107" s="219">
        <v>2</v>
      </c>
      <c r="AQ107" s="211"/>
      <c r="AR107" s="54"/>
      <c r="AS107" s="92"/>
      <c r="AT107" s="100"/>
      <c r="AU107" s="99"/>
      <c r="AV107" s="77"/>
      <c r="AW107" s="77"/>
      <c r="AX107" s="77"/>
      <c r="AY107" s="77"/>
      <c r="AZ107" s="77"/>
      <c r="BA107" s="77"/>
      <c r="BB107" s="77"/>
      <c r="BC107" s="77"/>
      <c r="BD107" s="77"/>
      <c r="BE107" s="45">
        <f>SUM(E107:BD107)</f>
        <v>106</v>
      </c>
    </row>
    <row r="108" spans="1:57" ht="15" customHeight="1">
      <c r="A108" s="370"/>
      <c r="B108" s="334"/>
      <c r="C108" s="365"/>
      <c r="D108" s="56" t="s">
        <v>82</v>
      </c>
      <c r="E108" s="7"/>
      <c r="F108" s="7"/>
      <c r="G108" s="7"/>
      <c r="H108" s="51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51"/>
      <c r="U108" s="51"/>
      <c r="V108" s="221"/>
      <c r="W108" s="77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211"/>
      <c r="AR108" s="54"/>
      <c r="AS108" s="92"/>
      <c r="AT108" s="100"/>
      <c r="AU108" s="99"/>
      <c r="AV108" s="77"/>
      <c r="AW108" s="77"/>
      <c r="AX108" s="77"/>
      <c r="AY108" s="77"/>
      <c r="AZ108" s="77"/>
      <c r="BA108" s="77"/>
      <c r="BB108" s="77"/>
      <c r="BC108" s="77"/>
      <c r="BD108" s="77"/>
      <c r="BE108" s="45"/>
    </row>
    <row r="109" spans="1:57" ht="15" customHeight="1">
      <c r="A109" s="370"/>
      <c r="B109" s="333" t="s">
        <v>194</v>
      </c>
      <c r="C109" s="335" t="s">
        <v>11</v>
      </c>
      <c r="D109" s="56" t="s">
        <v>83</v>
      </c>
      <c r="E109" s="7">
        <v>2</v>
      </c>
      <c r="F109" s="7">
        <v>2</v>
      </c>
      <c r="G109" s="7">
        <v>2</v>
      </c>
      <c r="H109" s="7">
        <v>2</v>
      </c>
      <c r="I109" s="7">
        <v>2</v>
      </c>
      <c r="J109" s="7">
        <v>2</v>
      </c>
      <c r="K109" s="7">
        <v>2</v>
      </c>
      <c r="L109" s="7">
        <v>2</v>
      </c>
      <c r="M109" s="7">
        <v>2</v>
      </c>
      <c r="N109" s="7">
        <v>2</v>
      </c>
      <c r="O109" s="7">
        <v>2</v>
      </c>
      <c r="P109" s="7">
        <v>2</v>
      </c>
      <c r="Q109" s="7">
        <v>2</v>
      </c>
      <c r="R109" s="7">
        <v>2</v>
      </c>
      <c r="S109" s="7">
        <v>2</v>
      </c>
      <c r="T109" s="7">
        <v>2</v>
      </c>
      <c r="U109" s="7">
        <v>2</v>
      </c>
      <c r="V109" s="221"/>
      <c r="W109" s="77"/>
      <c r="X109" s="219">
        <v>2</v>
      </c>
      <c r="Y109" s="219">
        <v>2</v>
      </c>
      <c r="Z109" s="219">
        <v>2</v>
      </c>
      <c r="AA109" s="219">
        <v>2</v>
      </c>
      <c r="AB109" s="219">
        <v>2</v>
      </c>
      <c r="AC109" s="219">
        <v>2</v>
      </c>
      <c r="AD109" s="219">
        <v>2</v>
      </c>
      <c r="AE109" s="219">
        <v>2</v>
      </c>
      <c r="AF109" s="219">
        <v>2</v>
      </c>
      <c r="AG109" s="219">
        <v>2</v>
      </c>
      <c r="AH109" s="219">
        <v>2</v>
      </c>
      <c r="AI109" s="219">
        <v>2</v>
      </c>
      <c r="AJ109" s="219">
        <v>2</v>
      </c>
      <c r="AK109" s="219">
        <v>2</v>
      </c>
      <c r="AL109" s="288">
        <v>2</v>
      </c>
      <c r="AM109" s="293">
        <v>1</v>
      </c>
      <c r="AN109" s="219">
        <v>1</v>
      </c>
      <c r="AO109" s="219">
        <v>1</v>
      </c>
      <c r="AP109" s="219">
        <v>1</v>
      </c>
      <c r="AQ109" s="211"/>
      <c r="AR109" s="54"/>
      <c r="AS109" s="92"/>
      <c r="AT109" s="100"/>
      <c r="AU109" s="99"/>
      <c r="AV109" s="77"/>
      <c r="AW109" s="77"/>
      <c r="AX109" s="77"/>
      <c r="AY109" s="77"/>
      <c r="AZ109" s="77"/>
      <c r="BA109" s="77"/>
      <c r="BB109" s="77"/>
      <c r="BC109" s="77"/>
      <c r="BD109" s="77"/>
      <c r="BE109" s="45">
        <f>SUM(E109:BD109)</f>
        <v>68</v>
      </c>
    </row>
    <row r="110" spans="1:57" ht="15" customHeight="1">
      <c r="A110" s="370"/>
      <c r="B110" s="334"/>
      <c r="C110" s="336"/>
      <c r="D110" s="56" t="s">
        <v>82</v>
      </c>
      <c r="E110" s="7"/>
      <c r="F110" s="7"/>
      <c r="G110" s="7"/>
      <c r="H110" s="21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219"/>
      <c r="U110" s="219"/>
      <c r="V110" s="221"/>
      <c r="W110" s="77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219"/>
      <c r="AO110" s="219"/>
      <c r="AP110" s="219"/>
      <c r="AQ110" s="211"/>
      <c r="AR110" s="54"/>
      <c r="AS110" s="92"/>
      <c r="AT110" s="100"/>
      <c r="AU110" s="99"/>
      <c r="AV110" s="77"/>
      <c r="AW110" s="77"/>
      <c r="AX110" s="77"/>
      <c r="AY110" s="77"/>
      <c r="AZ110" s="77"/>
      <c r="BA110" s="77"/>
      <c r="BB110" s="77"/>
      <c r="BC110" s="77"/>
      <c r="BD110" s="77"/>
      <c r="BE110" s="45"/>
    </row>
    <row r="111" spans="1:57" ht="15" customHeight="1">
      <c r="A111" s="370"/>
      <c r="B111" s="333" t="s">
        <v>194</v>
      </c>
      <c r="C111" s="335" t="s">
        <v>109</v>
      </c>
      <c r="D111" s="56" t="s">
        <v>83</v>
      </c>
      <c r="E111" s="7"/>
      <c r="F111" s="7"/>
      <c r="G111" s="7"/>
      <c r="H111" s="51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51"/>
      <c r="U111" s="51"/>
      <c r="V111" s="221"/>
      <c r="W111" s="77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211"/>
      <c r="AR111" s="54"/>
      <c r="AS111" s="92"/>
      <c r="AT111" s="100"/>
      <c r="AU111" s="99"/>
      <c r="AV111" s="77"/>
      <c r="AW111" s="77"/>
      <c r="AX111" s="77"/>
      <c r="AY111" s="77"/>
      <c r="AZ111" s="77"/>
      <c r="BA111" s="77"/>
      <c r="BB111" s="77"/>
      <c r="BC111" s="77"/>
      <c r="BD111" s="77"/>
      <c r="BE111" s="45"/>
    </row>
    <row r="112" spans="1:57" ht="15" customHeight="1">
      <c r="A112" s="370"/>
      <c r="B112" s="334"/>
      <c r="C112" s="336"/>
      <c r="D112" s="56" t="s">
        <v>82</v>
      </c>
      <c r="E112" s="7"/>
      <c r="F112" s="7"/>
      <c r="G112" s="7"/>
      <c r="H112" s="51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51"/>
      <c r="U112" s="51"/>
      <c r="V112" s="221"/>
      <c r="W112" s="77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211">
        <v>36</v>
      </c>
      <c r="AR112" s="54"/>
      <c r="AS112" s="92"/>
      <c r="AT112" s="100"/>
      <c r="AU112" s="99"/>
      <c r="AV112" s="77"/>
      <c r="AW112" s="77"/>
      <c r="AX112" s="77"/>
      <c r="AY112" s="77"/>
      <c r="AZ112" s="77"/>
      <c r="BA112" s="77"/>
      <c r="BB112" s="77"/>
      <c r="BC112" s="77"/>
      <c r="BD112" s="77"/>
      <c r="BE112" s="45">
        <v>36</v>
      </c>
    </row>
    <row r="113" spans="1:58" s="28" customFormat="1" ht="15" customHeight="1">
      <c r="A113" s="370"/>
      <c r="B113" s="414" t="s">
        <v>7</v>
      </c>
      <c r="C113" s="329" t="s">
        <v>8</v>
      </c>
      <c r="D113" s="64" t="s">
        <v>83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221"/>
      <c r="W113" s="58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209"/>
      <c r="AR113" s="50"/>
      <c r="AS113" s="92"/>
      <c r="AT113" s="100"/>
      <c r="AU113" s="99">
        <v>36</v>
      </c>
      <c r="AV113" s="58"/>
      <c r="AW113" s="58"/>
      <c r="AX113" s="58"/>
      <c r="AY113" s="58"/>
      <c r="AZ113" s="58"/>
      <c r="BA113" s="58"/>
      <c r="BB113" s="58"/>
      <c r="BC113" s="58"/>
      <c r="BD113" s="58"/>
      <c r="BE113" s="47"/>
      <c r="BF113" s="30"/>
    </row>
    <row r="114" spans="1:58" s="28" customFormat="1" ht="15" customHeight="1">
      <c r="A114" s="370"/>
      <c r="B114" s="415"/>
      <c r="C114" s="330"/>
      <c r="D114" s="64" t="s">
        <v>82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221"/>
      <c r="W114" s="58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209"/>
      <c r="AR114" s="50"/>
      <c r="AS114" s="92"/>
      <c r="AT114" s="100"/>
      <c r="AU114" s="99"/>
      <c r="AV114" s="58"/>
      <c r="AW114" s="58"/>
      <c r="AX114" s="58"/>
      <c r="AY114" s="58"/>
      <c r="AZ114" s="58"/>
      <c r="BA114" s="58"/>
      <c r="BB114" s="58"/>
      <c r="BC114" s="58"/>
      <c r="BD114" s="58"/>
      <c r="BE114" s="47"/>
      <c r="BF114" s="30"/>
    </row>
    <row r="115" spans="1:57" ht="20.25" customHeight="1">
      <c r="A115" s="370"/>
      <c r="B115" s="416" t="s">
        <v>12</v>
      </c>
      <c r="C115" s="434" t="s">
        <v>196</v>
      </c>
      <c r="D115" s="98" t="s">
        <v>83</v>
      </c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221"/>
      <c r="W115" s="7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211"/>
      <c r="AR115" s="54"/>
      <c r="AS115" s="92"/>
      <c r="AT115" s="92"/>
      <c r="AU115" s="91"/>
      <c r="AV115" s="77"/>
      <c r="AW115" s="77"/>
      <c r="AX115" s="77"/>
      <c r="AY115" s="77"/>
      <c r="AZ115" s="77"/>
      <c r="BA115" s="77"/>
      <c r="BB115" s="77"/>
      <c r="BC115" s="77"/>
      <c r="BD115" s="77"/>
      <c r="BE115" s="47"/>
    </row>
    <row r="116" spans="1:57" ht="20.25" customHeight="1">
      <c r="A116" s="370"/>
      <c r="B116" s="380"/>
      <c r="C116" s="435"/>
      <c r="D116" s="98" t="s">
        <v>82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221"/>
      <c r="W116" s="7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211"/>
      <c r="AR116" s="54"/>
      <c r="AS116" s="92"/>
      <c r="AT116" s="92"/>
      <c r="AU116" s="91"/>
      <c r="AV116" s="77"/>
      <c r="AW116" s="77"/>
      <c r="AX116" s="77"/>
      <c r="AY116" s="77"/>
      <c r="AZ116" s="77"/>
      <c r="BA116" s="77"/>
      <c r="BB116" s="77"/>
      <c r="BC116" s="77"/>
      <c r="BD116" s="77"/>
      <c r="BE116" s="47"/>
    </row>
    <row r="117" spans="1:57" ht="15" customHeight="1">
      <c r="A117" s="370"/>
      <c r="B117" s="386" t="s">
        <v>14</v>
      </c>
      <c r="C117" s="407" t="s">
        <v>197</v>
      </c>
      <c r="D117" s="66" t="s">
        <v>83</v>
      </c>
      <c r="E117" s="51">
        <v>10</v>
      </c>
      <c r="F117" s="219">
        <v>10</v>
      </c>
      <c r="G117" s="219">
        <v>10</v>
      </c>
      <c r="H117" s="219">
        <v>10</v>
      </c>
      <c r="I117" s="219">
        <v>10</v>
      </c>
      <c r="J117" s="219">
        <v>10</v>
      </c>
      <c r="K117" s="219">
        <v>10</v>
      </c>
      <c r="L117" s="219">
        <v>10</v>
      </c>
      <c r="M117" s="219">
        <v>10</v>
      </c>
      <c r="N117" s="219">
        <v>10</v>
      </c>
      <c r="O117" s="219">
        <v>10</v>
      </c>
      <c r="P117" s="219">
        <v>10</v>
      </c>
      <c r="Q117" s="298">
        <v>9</v>
      </c>
      <c r="R117" s="219">
        <v>9</v>
      </c>
      <c r="S117" s="96">
        <v>10</v>
      </c>
      <c r="T117" s="219">
        <v>10</v>
      </c>
      <c r="U117" s="219">
        <v>10</v>
      </c>
      <c r="V117" s="221"/>
      <c r="W117" s="77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211"/>
      <c r="AR117" s="54"/>
      <c r="AS117" s="92"/>
      <c r="AT117" s="92"/>
      <c r="AU117" s="91"/>
      <c r="AV117" s="77"/>
      <c r="AW117" s="77"/>
      <c r="AX117" s="77"/>
      <c r="AY117" s="77"/>
      <c r="AZ117" s="77"/>
      <c r="BA117" s="77"/>
      <c r="BB117" s="77"/>
      <c r="BC117" s="77"/>
      <c r="BD117" s="77"/>
      <c r="BE117" s="45">
        <f>SUM(E117:BD117)</f>
        <v>168</v>
      </c>
    </row>
    <row r="118" spans="1:57" ht="14.25" customHeight="1">
      <c r="A118" s="370"/>
      <c r="B118" s="387"/>
      <c r="C118" s="408"/>
      <c r="D118" s="66" t="s">
        <v>82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51"/>
      <c r="U118" s="51"/>
      <c r="V118" s="221"/>
      <c r="W118" s="77"/>
      <c r="X118" s="51"/>
      <c r="Y118" s="51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1"/>
      <c r="AP118" s="51"/>
      <c r="AQ118" s="211"/>
      <c r="AR118" s="54"/>
      <c r="AS118" s="92"/>
      <c r="AT118" s="92"/>
      <c r="AU118" s="91"/>
      <c r="AV118" s="77"/>
      <c r="AW118" s="77"/>
      <c r="AX118" s="77"/>
      <c r="AY118" s="77"/>
      <c r="AZ118" s="77"/>
      <c r="BA118" s="77"/>
      <c r="BB118" s="77"/>
      <c r="BC118" s="77"/>
      <c r="BD118" s="77"/>
      <c r="BE118" s="45"/>
    </row>
    <row r="119" spans="1:57" ht="19.5" customHeight="1">
      <c r="A119" s="370"/>
      <c r="B119" s="386" t="s">
        <v>167</v>
      </c>
      <c r="C119" s="436" t="s">
        <v>198</v>
      </c>
      <c r="D119" s="66" t="s">
        <v>83</v>
      </c>
      <c r="E119" s="7">
        <v>3</v>
      </c>
      <c r="F119" s="7">
        <v>3</v>
      </c>
      <c r="G119" s="7">
        <v>3</v>
      </c>
      <c r="H119" s="7">
        <v>3</v>
      </c>
      <c r="I119" s="7">
        <v>3</v>
      </c>
      <c r="J119" s="7">
        <v>3</v>
      </c>
      <c r="K119" s="7">
        <v>3</v>
      </c>
      <c r="L119" s="7">
        <v>3</v>
      </c>
      <c r="M119" s="7">
        <v>3</v>
      </c>
      <c r="N119" s="7">
        <v>3</v>
      </c>
      <c r="O119" s="7">
        <v>3</v>
      </c>
      <c r="P119" s="7">
        <v>3</v>
      </c>
      <c r="Q119" s="7">
        <v>3</v>
      </c>
      <c r="R119" s="7">
        <v>3</v>
      </c>
      <c r="S119" s="7">
        <v>3</v>
      </c>
      <c r="T119" s="7">
        <v>3</v>
      </c>
      <c r="U119" s="7">
        <v>3</v>
      </c>
      <c r="V119" s="221"/>
      <c r="W119" s="77"/>
      <c r="X119" s="51">
        <v>4</v>
      </c>
      <c r="Y119" s="219">
        <v>4</v>
      </c>
      <c r="Z119" s="219">
        <v>4</v>
      </c>
      <c r="AA119" s="219">
        <v>4</v>
      </c>
      <c r="AB119" s="219">
        <v>4</v>
      </c>
      <c r="AC119" s="219">
        <v>4</v>
      </c>
      <c r="AD119" s="219">
        <v>4</v>
      </c>
      <c r="AE119" s="219">
        <v>4</v>
      </c>
      <c r="AF119" s="219">
        <v>4</v>
      </c>
      <c r="AG119" s="219">
        <v>4</v>
      </c>
      <c r="AH119" s="219">
        <v>4</v>
      </c>
      <c r="AI119" s="219">
        <v>4</v>
      </c>
      <c r="AJ119" s="219">
        <v>4</v>
      </c>
      <c r="AK119" s="219">
        <v>4</v>
      </c>
      <c r="AL119" s="96">
        <v>4</v>
      </c>
      <c r="AM119" s="293">
        <v>10</v>
      </c>
      <c r="AN119" s="219">
        <v>10</v>
      </c>
      <c r="AO119" s="219">
        <v>10</v>
      </c>
      <c r="AP119" s="219">
        <v>10</v>
      </c>
      <c r="AQ119" s="211"/>
      <c r="AR119" s="54"/>
      <c r="AS119" s="92"/>
      <c r="AT119" s="92"/>
      <c r="AU119" s="91"/>
      <c r="AV119" s="77"/>
      <c r="AW119" s="77"/>
      <c r="AX119" s="77"/>
      <c r="AY119" s="77"/>
      <c r="AZ119" s="77"/>
      <c r="BA119" s="77"/>
      <c r="BB119" s="77"/>
      <c r="BC119" s="77"/>
      <c r="BD119" s="77"/>
      <c r="BE119" s="45">
        <f>SUM(E119:BD119)</f>
        <v>151</v>
      </c>
    </row>
    <row r="120" spans="1:57" ht="20.25" customHeight="1">
      <c r="A120" s="370"/>
      <c r="B120" s="387"/>
      <c r="C120" s="437"/>
      <c r="D120" s="66" t="s">
        <v>82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51"/>
      <c r="U120" s="51"/>
      <c r="V120" s="221"/>
      <c r="W120" s="77"/>
      <c r="X120" s="51"/>
      <c r="Y120" s="51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1"/>
      <c r="AP120" s="51"/>
      <c r="AQ120" s="211"/>
      <c r="AR120" s="54"/>
      <c r="AS120" s="92"/>
      <c r="AT120" s="92"/>
      <c r="AU120" s="91"/>
      <c r="AV120" s="77"/>
      <c r="AW120" s="77"/>
      <c r="AX120" s="77"/>
      <c r="AY120" s="77"/>
      <c r="AZ120" s="77"/>
      <c r="BA120" s="77"/>
      <c r="BB120" s="77"/>
      <c r="BC120" s="77"/>
      <c r="BD120" s="77"/>
      <c r="BE120" s="45"/>
    </row>
    <row r="121" spans="1:57" ht="17.25" customHeight="1">
      <c r="A121" s="370"/>
      <c r="B121" s="386" t="s">
        <v>200</v>
      </c>
      <c r="C121" s="399" t="s">
        <v>199</v>
      </c>
      <c r="D121" s="66" t="s">
        <v>83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51"/>
      <c r="U121" s="51"/>
      <c r="V121" s="221"/>
      <c r="W121" s="77"/>
      <c r="X121" s="51">
        <v>7</v>
      </c>
      <c r="Y121" s="51">
        <v>7</v>
      </c>
      <c r="Z121" s="51">
        <v>7</v>
      </c>
      <c r="AA121" s="51">
        <v>7</v>
      </c>
      <c r="AB121" s="51">
        <v>7</v>
      </c>
      <c r="AC121" s="51">
        <v>7</v>
      </c>
      <c r="AD121" s="51">
        <v>7</v>
      </c>
      <c r="AE121" s="51">
        <v>7</v>
      </c>
      <c r="AF121" s="51">
        <v>7</v>
      </c>
      <c r="AG121" s="51">
        <v>7</v>
      </c>
      <c r="AH121" s="51">
        <v>7</v>
      </c>
      <c r="AI121" s="51">
        <v>7</v>
      </c>
      <c r="AJ121" s="51">
        <v>7</v>
      </c>
      <c r="AK121" s="296">
        <v>8</v>
      </c>
      <c r="AL121" s="51">
        <v>8</v>
      </c>
      <c r="AM121" s="293">
        <v>7</v>
      </c>
      <c r="AN121" s="51">
        <v>7</v>
      </c>
      <c r="AO121" s="51">
        <v>7</v>
      </c>
      <c r="AP121" s="292">
        <v>8</v>
      </c>
      <c r="AQ121" s="211"/>
      <c r="AR121" s="54"/>
      <c r="AS121" s="92"/>
      <c r="AT121" s="92"/>
      <c r="AU121" s="91"/>
      <c r="AV121" s="77"/>
      <c r="AW121" s="77"/>
      <c r="AX121" s="77"/>
      <c r="AY121" s="77"/>
      <c r="AZ121" s="77"/>
      <c r="BA121" s="77"/>
      <c r="BB121" s="77"/>
      <c r="BC121" s="77"/>
      <c r="BD121" s="77"/>
      <c r="BE121" s="45">
        <f>SUM(E121:BD121)</f>
        <v>136</v>
      </c>
    </row>
    <row r="122" spans="1:57" ht="22.5" customHeight="1">
      <c r="A122" s="370"/>
      <c r="B122" s="387"/>
      <c r="C122" s="347"/>
      <c r="D122" s="66" t="s">
        <v>82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51"/>
      <c r="U122" s="51"/>
      <c r="V122" s="221"/>
      <c r="W122" s="77"/>
      <c r="X122" s="51"/>
      <c r="Y122" s="51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1"/>
      <c r="AP122" s="51"/>
      <c r="AQ122" s="211"/>
      <c r="AR122" s="54"/>
      <c r="AS122" s="92"/>
      <c r="AT122" s="92"/>
      <c r="AU122" s="91"/>
      <c r="AV122" s="77"/>
      <c r="AW122" s="77"/>
      <c r="AX122" s="77"/>
      <c r="AY122" s="77"/>
      <c r="AZ122" s="77"/>
      <c r="BA122" s="77"/>
      <c r="BB122" s="77"/>
      <c r="BC122" s="77"/>
      <c r="BD122" s="77"/>
      <c r="BE122" s="45"/>
    </row>
    <row r="123" spans="1:57" ht="15" customHeight="1">
      <c r="A123" s="370"/>
      <c r="B123" s="60" t="s">
        <v>15</v>
      </c>
      <c r="C123" s="1" t="s">
        <v>24</v>
      </c>
      <c r="D123" s="66" t="s">
        <v>83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193"/>
      <c r="T123" s="193"/>
      <c r="U123" s="193"/>
      <c r="V123" s="77"/>
      <c r="W123" s="77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193"/>
      <c r="AO123" s="193"/>
      <c r="AP123" s="193"/>
      <c r="AQ123" s="211"/>
      <c r="AR123" s="54"/>
      <c r="AS123" s="92">
        <v>36</v>
      </c>
      <c r="AT123" s="92"/>
      <c r="AU123" s="91"/>
      <c r="AV123" s="77"/>
      <c r="AW123" s="77"/>
      <c r="AX123" s="77"/>
      <c r="AY123" s="77"/>
      <c r="AZ123" s="77"/>
      <c r="BA123" s="77"/>
      <c r="BB123" s="77"/>
      <c r="BC123" s="77"/>
      <c r="BD123" s="77"/>
      <c r="BE123" s="94">
        <f>SUM(E123:BD123)</f>
        <v>36</v>
      </c>
    </row>
    <row r="124" spans="1:57" ht="15" customHeight="1">
      <c r="A124" s="370"/>
      <c r="B124" s="60" t="s">
        <v>16</v>
      </c>
      <c r="C124" s="62" t="s">
        <v>17</v>
      </c>
      <c r="D124" s="66" t="s">
        <v>83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1"/>
      <c r="U124" s="51"/>
      <c r="V124" s="77"/>
      <c r="W124" s="77"/>
      <c r="X124" s="51"/>
      <c r="Y124" s="51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1"/>
      <c r="AP124" s="51"/>
      <c r="AQ124" s="211"/>
      <c r="AR124" s="54"/>
      <c r="AS124" s="92"/>
      <c r="AT124" s="92">
        <v>36</v>
      </c>
      <c r="AU124" s="91"/>
      <c r="AV124" s="77"/>
      <c r="AW124" s="77"/>
      <c r="AX124" s="77"/>
      <c r="AY124" s="77"/>
      <c r="AZ124" s="77"/>
      <c r="BA124" s="77"/>
      <c r="BB124" s="77"/>
      <c r="BC124" s="77"/>
      <c r="BD124" s="77"/>
      <c r="BE124" s="94">
        <f>SUM(E124:BD124)</f>
        <v>36</v>
      </c>
    </row>
    <row r="125" spans="1:57" s="82" customFormat="1" ht="15" customHeight="1">
      <c r="A125" s="90" t="s">
        <v>81</v>
      </c>
      <c r="B125" s="177"/>
      <c r="C125" s="89"/>
      <c r="D125" s="88"/>
      <c r="E125" s="83">
        <f aca="true" t="shared" si="2" ref="E125:U125">SUM(E77:E124)</f>
        <v>36</v>
      </c>
      <c r="F125" s="83">
        <f t="shared" si="2"/>
        <v>36</v>
      </c>
      <c r="G125" s="83">
        <f t="shared" si="2"/>
        <v>36</v>
      </c>
      <c r="H125" s="83">
        <f t="shared" si="2"/>
        <v>36</v>
      </c>
      <c r="I125" s="83">
        <f t="shared" si="2"/>
        <v>36</v>
      </c>
      <c r="J125" s="83">
        <f t="shared" si="2"/>
        <v>36</v>
      </c>
      <c r="K125" s="83">
        <f t="shared" si="2"/>
        <v>36</v>
      </c>
      <c r="L125" s="83">
        <f t="shared" si="2"/>
        <v>36</v>
      </c>
      <c r="M125" s="83">
        <f t="shared" si="2"/>
        <v>36</v>
      </c>
      <c r="N125" s="83">
        <f t="shared" si="2"/>
        <v>36</v>
      </c>
      <c r="O125" s="83">
        <f t="shared" si="2"/>
        <v>36</v>
      </c>
      <c r="P125" s="83">
        <f t="shared" si="2"/>
        <v>36</v>
      </c>
      <c r="Q125" s="83">
        <f t="shared" si="2"/>
        <v>36</v>
      </c>
      <c r="R125" s="83">
        <f t="shared" si="2"/>
        <v>36</v>
      </c>
      <c r="S125" s="85">
        <f t="shared" si="2"/>
        <v>36</v>
      </c>
      <c r="T125" s="34">
        <f t="shared" si="2"/>
        <v>36</v>
      </c>
      <c r="U125" s="34">
        <f t="shared" si="2"/>
        <v>36</v>
      </c>
      <c r="V125" s="41">
        <v>0</v>
      </c>
      <c r="W125" s="41">
        <v>0</v>
      </c>
      <c r="X125" s="83">
        <f aca="true" t="shared" si="3" ref="X125:AP125">SUM(X77:X124)</f>
        <v>36</v>
      </c>
      <c r="Y125" s="83">
        <f t="shared" si="3"/>
        <v>36</v>
      </c>
      <c r="Z125" s="83">
        <f t="shared" si="3"/>
        <v>36</v>
      </c>
      <c r="AA125" s="83">
        <f t="shared" si="3"/>
        <v>36</v>
      </c>
      <c r="AB125" s="83">
        <f t="shared" si="3"/>
        <v>36</v>
      </c>
      <c r="AC125" s="83">
        <f t="shared" si="3"/>
        <v>36</v>
      </c>
      <c r="AD125" s="83">
        <f t="shared" si="3"/>
        <v>36</v>
      </c>
      <c r="AE125" s="83">
        <f t="shared" si="3"/>
        <v>36</v>
      </c>
      <c r="AF125" s="83">
        <f t="shared" si="3"/>
        <v>36</v>
      </c>
      <c r="AG125" s="83">
        <f t="shared" si="3"/>
        <v>36</v>
      </c>
      <c r="AH125" s="83">
        <f t="shared" si="3"/>
        <v>36</v>
      </c>
      <c r="AI125" s="83">
        <f t="shared" si="3"/>
        <v>36</v>
      </c>
      <c r="AJ125" s="83">
        <f t="shared" si="3"/>
        <v>36</v>
      </c>
      <c r="AK125" s="83">
        <f t="shared" si="3"/>
        <v>36</v>
      </c>
      <c r="AL125" s="83">
        <f t="shared" si="3"/>
        <v>36</v>
      </c>
      <c r="AM125" s="83">
        <f t="shared" si="3"/>
        <v>36</v>
      </c>
      <c r="AN125" s="83">
        <f t="shared" si="3"/>
        <v>36</v>
      </c>
      <c r="AO125" s="83">
        <f t="shared" si="3"/>
        <v>36</v>
      </c>
      <c r="AP125" s="83">
        <f t="shared" si="3"/>
        <v>36</v>
      </c>
      <c r="AQ125" s="212">
        <v>36</v>
      </c>
      <c r="AR125" s="40">
        <v>0</v>
      </c>
      <c r="AS125" s="87">
        <v>36</v>
      </c>
      <c r="AT125" s="87">
        <v>36</v>
      </c>
      <c r="AU125" s="40">
        <v>0</v>
      </c>
      <c r="AV125" s="41"/>
      <c r="AW125" s="41"/>
      <c r="AX125" s="41"/>
      <c r="AY125" s="41"/>
      <c r="AZ125" s="41"/>
      <c r="BA125" s="41"/>
      <c r="BB125" s="41"/>
      <c r="BC125" s="41"/>
      <c r="BD125" s="41"/>
      <c r="BE125" s="86">
        <f>SUM(BE77:BE124)</f>
        <v>1404</v>
      </c>
    </row>
    <row r="126" spans="1:57" s="82" customFormat="1" ht="15" customHeight="1">
      <c r="A126" s="400" t="s">
        <v>80</v>
      </c>
      <c r="B126" s="400"/>
      <c r="C126" s="400"/>
      <c r="D126" s="400"/>
      <c r="E126" s="85"/>
      <c r="F126" s="85"/>
      <c r="G126" s="85"/>
      <c r="H126" s="85"/>
      <c r="I126" s="83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4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</row>
    <row r="127" spans="1:57" s="82" customFormat="1" ht="15" customHeight="1">
      <c r="A127" s="411" t="s">
        <v>79</v>
      </c>
      <c r="B127" s="411"/>
      <c r="C127" s="411"/>
      <c r="D127" s="411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4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</row>
    <row r="128" spans="23:56" ht="12.75">
      <c r="W128" s="245"/>
      <c r="X128" s="81"/>
      <c r="Y128" s="81"/>
      <c r="Z128" s="81"/>
      <c r="AT128" s="271"/>
      <c r="AU128" s="271"/>
      <c r="AV128" s="31"/>
      <c r="AW128" s="31"/>
      <c r="AX128" s="31"/>
      <c r="AY128" s="31"/>
      <c r="AZ128" s="31"/>
      <c r="BA128" s="31"/>
      <c r="BB128" s="31"/>
      <c r="BC128" s="31"/>
      <c r="BD128" s="31"/>
    </row>
    <row r="129" spans="2:47" ht="48" customHeight="1">
      <c r="B129" s="412" t="s">
        <v>268</v>
      </c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412"/>
      <c r="AE129" s="412"/>
      <c r="AF129" s="412"/>
      <c r="AG129" s="412"/>
      <c r="AH129" s="412"/>
      <c r="AI129" s="412"/>
      <c r="AJ129" s="412"/>
      <c r="AK129" s="412"/>
      <c r="AL129" s="412"/>
      <c r="AM129" s="412"/>
      <c r="AT129" s="272"/>
      <c r="AU129" s="272"/>
    </row>
    <row r="130" spans="24:47" ht="12.75" hidden="1">
      <c r="X130" s="80"/>
      <c r="Y130" s="80"/>
      <c r="AT130" s="80"/>
      <c r="AU130" s="80"/>
    </row>
    <row r="131" spans="1:57" ht="92.25" customHeight="1">
      <c r="A131" s="351" t="s">
        <v>108</v>
      </c>
      <c r="B131" s="353" t="s">
        <v>0</v>
      </c>
      <c r="C131" s="351" t="s">
        <v>107</v>
      </c>
      <c r="D131" s="351" t="s">
        <v>106</v>
      </c>
      <c r="E131" s="417" t="s">
        <v>105</v>
      </c>
      <c r="F131" s="418"/>
      <c r="G131" s="418"/>
      <c r="H131" s="419"/>
      <c r="I131" s="79" t="s">
        <v>104</v>
      </c>
      <c r="J131" s="417" t="s">
        <v>103</v>
      </c>
      <c r="K131" s="418"/>
      <c r="L131" s="419"/>
      <c r="M131" s="78" t="s">
        <v>102</v>
      </c>
      <c r="N131" s="417" t="s">
        <v>101</v>
      </c>
      <c r="O131" s="418"/>
      <c r="P131" s="418"/>
      <c r="Q131" s="419"/>
      <c r="R131" s="417" t="s">
        <v>100</v>
      </c>
      <c r="S131" s="418"/>
      <c r="T131" s="418"/>
      <c r="U131" s="419"/>
      <c r="V131" s="78" t="s">
        <v>99</v>
      </c>
      <c r="W131" s="417" t="s">
        <v>98</v>
      </c>
      <c r="X131" s="418"/>
      <c r="Y131" s="418"/>
      <c r="Z131" s="419"/>
      <c r="AA131" s="417" t="s">
        <v>97</v>
      </c>
      <c r="AB131" s="418"/>
      <c r="AC131" s="418"/>
      <c r="AD131" s="419"/>
      <c r="AE131" s="417" t="s">
        <v>96</v>
      </c>
      <c r="AF131" s="418"/>
      <c r="AG131" s="418"/>
      <c r="AH131" s="419"/>
      <c r="AI131" s="78" t="s">
        <v>95</v>
      </c>
      <c r="AJ131" s="417" t="s">
        <v>94</v>
      </c>
      <c r="AK131" s="418"/>
      <c r="AL131" s="419"/>
      <c r="AM131" s="78" t="s">
        <v>93</v>
      </c>
      <c r="AN131" s="417" t="s">
        <v>92</v>
      </c>
      <c r="AO131" s="418"/>
      <c r="AP131" s="418"/>
      <c r="AQ131" s="419"/>
      <c r="AR131" s="417" t="s">
        <v>91</v>
      </c>
      <c r="AS131" s="418"/>
      <c r="AT131" s="420"/>
      <c r="AU131" s="421"/>
      <c r="AV131" s="78" t="s">
        <v>90</v>
      </c>
      <c r="AW131" s="417" t="s">
        <v>89</v>
      </c>
      <c r="AX131" s="418"/>
      <c r="AY131" s="419"/>
      <c r="AZ131" s="78" t="s">
        <v>88</v>
      </c>
      <c r="BA131" s="417" t="s">
        <v>87</v>
      </c>
      <c r="BB131" s="418"/>
      <c r="BC131" s="418"/>
      <c r="BD131" s="419"/>
      <c r="BE131" s="424" t="s">
        <v>86</v>
      </c>
    </row>
    <row r="132" spans="1:57" ht="12.75">
      <c r="A132" s="351"/>
      <c r="B132" s="353"/>
      <c r="C132" s="351"/>
      <c r="D132" s="351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425"/>
    </row>
    <row r="133" spans="1:57" ht="12.75">
      <c r="A133" s="351"/>
      <c r="B133" s="353"/>
      <c r="C133" s="351"/>
      <c r="D133" s="351"/>
      <c r="E133" s="7">
        <v>36</v>
      </c>
      <c r="F133" s="7">
        <v>37</v>
      </c>
      <c r="G133" s="7">
        <v>38</v>
      </c>
      <c r="H133" s="7">
        <v>39</v>
      </c>
      <c r="I133" s="7">
        <v>40</v>
      </c>
      <c r="J133" s="7">
        <v>41</v>
      </c>
      <c r="K133" s="7">
        <v>42</v>
      </c>
      <c r="L133" s="7">
        <v>43</v>
      </c>
      <c r="M133" s="7">
        <v>44</v>
      </c>
      <c r="N133" s="7">
        <v>45</v>
      </c>
      <c r="O133" s="7">
        <v>46</v>
      </c>
      <c r="P133" s="7">
        <v>47</v>
      </c>
      <c r="Q133" s="7">
        <v>48</v>
      </c>
      <c r="R133" s="7">
        <v>49</v>
      </c>
      <c r="S133" s="7">
        <v>50</v>
      </c>
      <c r="T133" s="7">
        <v>51</v>
      </c>
      <c r="U133" s="7">
        <v>52</v>
      </c>
      <c r="V133" s="55">
        <v>1</v>
      </c>
      <c r="W133" s="27">
        <v>2</v>
      </c>
      <c r="X133" s="29">
        <v>3</v>
      </c>
      <c r="Y133" s="7">
        <v>4</v>
      </c>
      <c r="Z133" s="7">
        <v>5</v>
      </c>
      <c r="AA133" s="7">
        <v>6</v>
      </c>
      <c r="AB133" s="7">
        <v>7</v>
      </c>
      <c r="AC133" s="7">
        <v>8</v>
      </c>
      <c r="AD133" s="7">
        <v>9</v>
      </c>
      <c r="AE133" s="7">
        <v>10</v>
      </c>
      <c r="AF133" s="7">
        <v>11</v>
      </c>
      <c r="AG133" s="7">
        <v>12</v>
      </c>
      <c r="AH133" s="7">
        <v>13</v>
      </c>
      <c r="AI133" s="7">
        <v>14</v>
      </c>
      <c r="AJ133" s="7">
        <v>15</v>
      </c>
      <c r="AK133" s="7">
        <v>16</v>
      </c>
      <c r="AL133" s="7">
        <v>17</v>
      </c>
      <c r="AM133" s="7">
        <v>18</v>
      </c>
      <c r="AN133" s="7">
        <v>19</v>
      </c>
      <c r="AO133" s="7">
        <v>20</v>
      </c>
      <c r="AP133" s="7">
        <v>21</v>
      </c>
      <c r="AQ133" s="7">
        <v>22</v>
      </c>
      <c r="AR133" s="7">
        <v>23</v>
      </c>
      <c r="AS133" s="7">
        <v>24</v>
      </c>
      <c r="AT133" s="7">
        <v>25</v>
      </c>
      <c r="AU133" s="7">
        <v>26</v>
      </c>
      <c r="AV133" s="7">
        <v>27</v>
      </c>
      <c r="AW133" s="7">
        <v>28</v>
      </c>
      <c r="AX133" s="7">
        <v>29</v>
      </c>
      <c r="AY133" s="7">
        <v>30</v>
      </c>
      <c r="AZ133" s="7">
        <v>31</v>
      </c>
      <c r="BA133" s="7">
        <v>32</v>
      </c>
      <c r="BB133" s="7">
        <v>33</v>
      </c>
      <c r="BC133" s="7">
        <v>34</v>
      </c>
      <c r="BD133" s="7">
        <v>35</v>
      </c>
      <c r="BE133" s="425"/>
    </row>
    <row r="134" spans="1:57" ht="12.75">
      <c r="A134" s="351"/>
      <c r="B134" s="353"/>
      <c r="C134" s="351"/>
      <c r="D134" s="351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425"/>
    </row>
    <row r="135" spans="1:57" ht="12.75">
      <c r="A135" s="351"/>
      <c r="B135" s="353"/>
      <c r="C135" s="351"/>
      <c r="D135" s="351"/>
      <c r="E135" s="7">
        <v>1</v>
      </c>
      <c r="F135" s="7">
        <v>2</v>
      </c>
      <c r="G135" s="7">
        <v>3</v>
      </c>
      <c r="H135" s="7">
        <v>4</v>
      </c>
      <c r="I135" s="7">
        <v>5</v>
      </c>
      <c r="J135" s="7">
        <v>6</v>
      </c>
      <c r="K135" s="7">
        <v>7</v>
      </c>
      <c r="L135" s="51">
        <v>8</v>
      </c>
      <c r="M135" s="51">
        <v>9</v>
      </c>
      <c r="N135" s="51">
        <v>10</v>
      </c>
      <c r="O135" s="51">
        <v>11</v>
      </c>
      <c r="P135" s="51">
        <v>12</v>
      </c>
      <c r="Q135" s="51">
        <v>13</v>
      </c>
      <c r="R135" s="51">
        <v>14</v>
      </c>
      <c r="S135" s="51">
        <v>15</v>
      </c>
      <c r="T135" s="51">
        <v>16</v>
      </c>
      <c r="U135" s="219">
        <v>17</v>
      </c>
      <c r="V135" s="77">
        <v>18</v>
      </c>
      <c r="W135" s="76">
        <v>19</v>
      </c>
      <c r="X135" s="51">
        <v>20</v>
      </c>
      <c r="Y135" s="51">
        <v>21</v>
      </c>
      <c r="Z135" s="51">
        <v>22</v>
      </c>
      <c r="AA135" s="7">
        <v>23</v>
      </c>
      <c r="AB135" s="7">
        <v>24</v>
      </c>
      <c r="AC135" s="51">
        <v>25</v>
      </c>
      <c r="AD135" s="7">
        <v>26</v>
      </c>
      <c r="AE135" s="7">
        <v>27</v>
      </c>
      <c r="AF135" s="7">
        <v>28</v>
      </c>
      <c r="AG135" s="7">
        <v>29</v>
      </c>
      <c r="AH135" s="54"/>
      <c r="AI135" s="206">
        <v>31</v>
      </c>
      <c r="AJ135" s="206">
        <v>32</v>
      </c>
      <c r="AK135" s="232">
        <v>33</v>
      </c>
      <c r="AL135" s="232">
        <v>34</v>
      </c>
      <c r="AM135" s="232">
        <v>35</v>
      </c>
      <c r="AN135" s="232">
        <v>36</v>
      </c>
      <c r="AO135" s="54">
        <v>37</v>
      </c>
      <c r="AP135" s="230">
        <v>38</v>
      </c>
      <c r="AQ135" s="230">
        <v>39</v>
      </c>
      <c r="AR135" s="230">
        <v>40</v>
      </c>
      <c r="AS135" s="230">
        <v>41</v>
      </c>
      <c r="AT135" s="75">
        <v>42</v>
      </c>
      <c r="AU135" s="75">
        <v>43</v>
      </c>
      <c r="AV135" s="51">
        <v>44</v>
      </c>
      <c r="AW135" s="7">
        <v>45</v>
      </c>
      <c r="AX135" s="7">
        <v>46</v>
      </c>
      <c r="AY135" s="7">
        <v>47</v>
      </c>
      <c r="AZ135" s="7">
        <v>48</v>
      </c>
      <c r="BA135" s="7">
        <v>49</v>
      </c>
      <c r="BB135" s="7">
        <v>50</v>
      </c>
      <c r="BC135" s="7">
        <v>51</v>
      </c>
      <c r="BD135" s="7">
        <v>52</v>
      </c>
      <c r="BE135" s="426"/>
    </row>
    <row r="136" spans="1:57" ht="12.75">
      <c r="A136" s="369" t="s">
        <v>284</v>
      </c>
      <c r="B136" s="373" t="s">
        <v>151</v>
      </c>
      <c r="C136" s="366" t="s">
        <v>232</v>
      </c>
      <c r="D136" s="73" t="s">
        <v>83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53"/>
      <c r="W136" s="61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41"/>
      <c r="AI136" s="205"/>
      <c r="AJ136" s="205"/>
      <c r="AK136" s="239"/>
      <c r="AL136" s="239"/>
      <c r="AM136" s="239"/>
      <c r="AN136" s="239"/>
      <c r="AO136" s="241"/>
      <c r="AP136" s="242"/>
      <c r="AQ136" s="242"/>
      <c r="AR136" s="242"/>
      <c r="AS136" s="242"/>
      <c r="AT136" s="243"/>
      <c r="AU136" s="243"/>
      <c r="AV136" s="218"/>
      <c r="AW136" s="57"/>
      <c r="AX136" s="57"/>
      <c r="AY136" s="57"/>
      <c r="AZ136" s="57"/>
      <c r="BA136" s="57"/>
      <c r="BB136" s="57"/>
      <c r="BC136" s="57"/>
      <c r="BD136" s="57"/>
      <c r="BE136" s="218">
        <f>SUM(E136:BD136)</f>
        <v>0</v>
      </c>
    </row>
    <row r="137" spans="1:57" ht="12.75">
      <c r="A137" s="401"/>
      <c r="B137" s="374"/>
      <c r="C137" s="367"/>
      <c r="D137" s="73" t="s">
        <v>82</v>
      </c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221"/>
      <c r="W137" s="76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54"/>
      <c r="AI137" s="206"/>
      <c r="AJ137" s="206"/>
      <c r="AK137" s="232"/>
      <c r="AL137" s="232"/>
      <c r="AM137" s="232"/>
      <c r="AN137" s="232"/>
      <c r="AO137" s="54"/>
      <c r="AP137" s="230"/>
      <c r="AQ137" s="230"/>
      <c r="AR137" s="230"/>
      <c r="AS137" s="230"/>
      <c r="AT137" s="75"/>
      <c r="AU137" s="75"/>
      <c r="AV137" s="284"/>
      <c r="AW137" s="7"/>
      <c r="AX137" s="7"/>
      <c r="AY137" s="7"/>
      <c r="AZ137" s="7"/>
      <c r="BA137" s="7"/>
      <c r="BB137" s="7"/>
      <c r="BC137" s="7"/>
      <c r="BD137" s="7"/>
      <c r="BE137" s="301"/>
    </row>
    <row r="138" spans="1:58" ht="12.75">
      <c r="A138" s="401"/>
      <c r="B138" s="333" t="s">
        <v>152</v>
      </c>
      <c r="C138" s="335" t="s">
        <v>266</v>
      </c>
      <c r="D138" s="216" t="s">
        <v>83</v>
      </c>
      <c r="E138" s="7">
        <v>1</v>
      </c>
      <c r="F138" s="7">
        <v>1</v>
      </c>
      <c r="G138" s="7">
        <v>1</v>
      </c>
      <c r="H138" s="7">
        <v>1</v>
      </c>
      <c r="I138" s="7">
        <v>1</v>
      </c>
      <c r="J138" s="7">
        <v>1</v>
      </c>
      <c r="K138" s="7">
        <v>1</v>
      </c>
      <c r="L138" s="7">
        <v>1</v>
      </c>
      <c r="M138" s="7">
        <v>1</v>
      </c>
      <c r="N138" s="7">
        <v>1</v>
      </c>
      <c r="O138" s="7">
        <v>1</v>
      </c>
      <c r="P138" s="7">
        <v>1</v>
      </c>
      <c r="Q138" s="7">
        <v>1</v>
      </c>
      <c r="R138" s="7">
        <v>1</v>
      </c>
      <c r="S138" s="7">
        <v>1</v>
      </c>
      <c r="T138" s="7">
        <v>1</v>
      </c>
      <c r="U138" s="232">
        <v>3</v>
      </c>
      <c r="V138" s="221"/>
      <c r="W138" s="76"/>
      <c r="X138" s="284">
        <v>2</v>
      </c>
      <c r="Y138" s="284">
        <v>2</v>
      </c>
      <c r="Z138" s="284">
        <v>2</v>
      </c>
      <c r="AA138" s="284">
        <v>2</v>
      </c>
      <c r="AB138" s="284">
        <v>2</v>
      </c>
      <c r="AC138" s="284">
        <v>2</v>
      </c>
      <c r="AD138" s="284">
        <v>2</v>
      </c>
      <c r="AE138" s="288">
        <v>2</v>
      </c>
      <c r="AF138" s="288">
        <v>2</v>
      </c>
      <c r="AG138" s="288">
        <v>2</v>
      </c>
      <c r="AH138" s="54"/>
      <c r="AI138" s="206"/>
      <c r="AJ138" s="206"/>
      <c r="AK138" s="232"/>
      <c r="AL138" s="232"/>
      <c r="AM138" s="232"/>
      <c r="AN138" s="232"/>
      <c r="AO138" s="54"/>
      <c r="AP138" s="230"/>
      <c r="AQ138" s="230"/>
      <c r="AR138" s="230"/>
      <c r="AS138" s="230"/>
      <c r="AT138" s="75"/>
      <c r="AU138" s="75"/>
      <c r="AV138" s="284"/>
      <c r="AW138" s="7"/>
      <c r="AX138" s="7"/>
      <c r="AY138" s="7"/>
      <c r="AZ138" s="7"/>
      <c r="BA138" s="7"/>
      <c r="BB138" s="7"/>
      <c r="BC138" s="7"/>
      <c r="BD138" s="7"/>
      <c r="BE138" s="302">
        <f>SUM(E138:BD138)</f>
        <v>39</v>
      </c>
      <c r="BF138" s="303" t="s">
        <v>286</v>
      </c>
    </row>
    <row r="139" spans="1:57" ht="12.75">
      <c r="A139" s="401"/>
      <c r="B139" s="334"/>
      <c r="C139" s="336"/>
      <c r="D139" s="216" t="s">
        <v>82</v>
      </c>
      <c r="E139" s="7"/>
      <c r="F139" s="7"/>
      <c r="G139" s="7"/>
      <c r="H139" s="7"/>
      <c r="I139" s="7"/>
      <c r="J139" s="7"/>
      <c r="K139" s="7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21"/>
      <c r="W139" s="76"/>
      <c r="X139" s="284"/>
      <c r="Y139" s="284"/>
      <c r="Z139" s="284"/>
      <c r="AA139" s="7"/>
      <c r="AB139" s="7"/>
      <c r="AC139" s="284"/>
      <c r="AD139" s="7"/>
      <c r="AE139" s="7"/>
      <c r="AF139" s="7"/>
      <c r="AG139" s="7"/>
      <c r="AH139" s="54"/>
      <c r="AI139" s="206"/>
      <c r="AJ139" s="206"/>
      <c r="AK139" s="232"/>
      <c r="AL139" s="232"/>
      <c r="AM139" s="232"/>
      <c r="AN139" s="232"/>
      <c r="AO139" s="54"/>
      <c r="AP139" s="230"/>
      <c r="AQ139" s="230"/>
      <c r="AR139" s="230"/>
      <c r="AS139" s="230"/>
      <c r="AT139" s="75"/>
      <c r="AU139" s="75"/>
      <c r="AV139" s="284"/>
      <c r="AW139" s="7"/>
      <c r="AX139" s="7"/>
      <c r="AY139" s="7"/>
      <c r="AZ139" s="7"/>
      <c r="BA139" s="7"/>
      <c r="BB139" s="7"/>
      <c r="BC139" s="7"/>
      <c r="BD139" s="7"/>
      <c r="BE139" s="301"/>
    </row>
    <row r="140" spans="1:57" ht="12.75" customHeight="1">
      <c r="A140" s="401"/>
      <c r="B140" s="414" t="s">
        <v>211</v>
      </c>
      <c r="C140" s="404" t="s">
        <v>209</v>
      </c>
      <c r="D140" s="74" t="s">
        <v>83</v>
      </c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221"/>
      <c r="W140" s="52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50"/>
      <c r="AI140" s="214"/>
      <c r="AJ140" s="214"/>
      <c r="AK140" s="232"/>
      <c r="AL140" s="233"/>
      <c r="AM140" s="233"/>
      <c r="AN140" s="233"/>
      <c r="AO140" s="50"/>
      <c r="AP140" s="49"/>
      <c r="AQ140" s="49"/>
      <c r="AR140" s="49"/>
      <c r="AS140" s="49"/>
      <c r="AT140" s="48"/>
      <c r="AU140" s="48"/>
      <c r="AV140" s="47"/>
      <c r="AW140" s="46"/>
      <c r="AX140" s="46"/>
      <c r="AY140" s="46"/>
      <c r="AZ140" s="46"/>
      <c r="BA140" s="46"/>
      <c r="BB140" s="46"/>
      <c r="BC140" s="46"/>
      <c r="BD140" s="46"/>
      <c r="BE140" s="47"/>
    </row>
    <row r="141" spans="1:57" ht="12.75">
      <c r="A141" s="401"/>
      <c r="B141" s="415"/>
      <c r="C141" s="405"/>
      <c r="D141" s="74" t="s">
        <v>82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221"/>
      <c r="W141" s="52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50"/>
      <c r="AI141" s="214"/>
      <c r="AJ141" s="214"/>
      <c r="AK141" s="232"/>
      <c r="AL141" s="233"/>
      <c r="AM141" s="233"/>
      <c r="AN141" s="233"/>
      <c r="AO141" s="50"/>
      <c r="AP141" s="49"/>
      <c r="AQ141" s="49"/>
      <c r="AR141" s="49"/>
      <c r="AS141" s="49"/>
      <c r="AT141" s="48"/>
      <c r="AU141" s="48"/>
      <c r="AV141" s="47"/>
      <c r="AW141" s="46"/>
      <c r="AX141" s="46"/>
      <c r="AY141" s="46"/>
      <c r="AZ141" s="46"/>
      <c r="BA141" s="46"/>
      <c r="BB141" s="46"/>
      <c r="BC141" s="46"/>
      <c r="BD141" s="46"/>
      <c r="BE141" s="47"/>
    </row>
    <row r="142" spans="1:65" ht="12.75">
      <c r="A142" s="401"/>
      <c r="B142" s="335" t="s">
        <v>212</v>
      </c>
      <c r="C142" s="345" t="s">
        <v>210</v>
      </c>
      <c r="D142" s="216" t="s">
        <v>83</v>
      </c>
      <c r="E142" s="223">
        <v>3</v>
      </c>
      <c r="F142" s="223">
        <v>3</v>
      </c>
      <c r="G142" s="223">
        <v>3</v>
      </c>
      <c r="H142" s="223">
        <v>3</v>
      </c>
      <c r="I142" s="223">
        <v>3</v>
      </c>
      <c r="J142" s="223">
        <v>3</v>
      </c>
      <c r="K142" s="223">
        <v>3</v>
      </c>
      <c r="L142" s="223">
        <v>3</v>
      </c>
      <c r="M142" s="223">
        <v>3</v>
      </c>
      <c r="N142" s="223">
        <v>3</v>
      </c>
      <c r="O142" s="223">
        <v>3</v>
      </c>
      <c r="P142" s="223">
        <v>3</v>
      </c>
      <c r="Q142" s="223">
        <v>3</v>
      </c>
      <c r="R142" s="223">
        <v>3</v>
      </c>
      <c r="S142" s="223">
        <v>3</v>
      </c>
      <c r="T142" s="223">
        <v>3</v>
      </c>
      <c r="U142" s="235"/>
      <c r="V142" s="221"/>
      <c r="W142" s="61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6"/>
      <c r="AI142" s="240"/>
      <c r="AJ142" s="240"/>
      <c r="AK142" s="232"/>
      <c r="AL142" s="235"/>
      <c r="AM142" s="235"/>
      <c r="AN142" s="235"/>
      <c r="AO142" s="226"/>
      <c r="AP142" s="236"/>
      <c r="AQ142" s="236"/>
      <c r="AR142" s="236"/>
      <c r="AS142" s="236"/>
      <c r="AT142" s="237"/>
      <c r="AU142" s="237"/>
      <c r="AV142" s="223"/>
      <c r="AW142" s="238"/>
      <c r="AX142" s="238"/>
      <c r="AY142" s="238"/>
      <c r="AZ142" s="238"/>
      <c r="BA142" s="238"/>
      <c r="BB142" s="238"/>
      <c r="BC142" s="238"/>
      <c r="BD142" s="238"/>
      <c r="BE142" s="218">
        <f>SUM(E142:BD142)</f>
        <v>48</v>
      </c>
      <c r="BF142" s="67"/>
      <c r="BG142" s="67"/>
      <c r="BH142" s="67"/>
      <c r="BI142" s="67"/>
      <c r="BJ142" s="67"/>
      <c r="BK142" s="67"/>
      <c r="BL142" s="67"/>
      <c r="BM142" s="67"/>
    </row>
    <row r="143" spans="1:65" ht="12.75">
      <c r="A143" s="401"/>
      <c r="B143" s="336"/>
      <c r="C143" s="343"/>
      <c r="D143" s="216" t="s">
        <v>82</v>
      </c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221"/>
      <c r="W143" s="52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70"/>
      <c r="AI143" s="207"/>
      <c r="AJ143" s="207"/>
      <c r="AK143" s="232"/>
      <c r="AL143" s="234"/>
      <c r="AM143" s="234"/>
      <c r="AN143" s="234"/>
      <c r="AO143" s="70"/>
      <c r="AP143" s="231"/>
      <c r="AQ143" s="231"/>
      <c r="AR143" s="231"/>
      <c r="AS143" s="231"/>
      <c r="AT143" s="69"/>
      <c r="AU143" s="69"/>
      <c r="AV143" s="68"/>
      <c r="AW143" s="56"/>
      <c r="AX143" s="56"/>
      <c r="AY143" s="56"/>
      <c r="AZ143" s="56"/>
      <c r="BA143" s="56"/>
      <c r="BB143" s="56"/>
      <c r="BC143" s="56"/>
      <c r="BD143" s="56"/>
      <c r="BE143" s="47"/>
      <c r="BF143" s="67"/>
      <c r="BG143" s="67"/>
      <c r="BH143" s="67"/>
      <c r="BI143" s="67"/>
      <c r="BJ143" s="67"/>
      <c r="BK143" s="67"/>
      <c r="BL143" s="67"/>
      <c r="BM143" s="67"/>
    </row>
    <row r="144" spans="1:65" ht="12.75">
      <c r="A144" s="401"/>
      <c r="B144" s="335" t="s">
        <v>215</v>
      </c>
      <c r="C144" s="345" t="s">
        <v>4</v>
      </c>
      <c r="D144" s="56" t="s">
        <v>83</v>
      </c>
      <c r="E144" s="223">
        <v>2</v>
      </c>
      <c r="F144" s="223">
        <v>2</v>
      </c>
      <c r="G144" s="223">
        <v>2</v>
      </c>
      <c r="H144" s="223">
        <v>2</v>
      </c>
      <c r="I144" s="223">
        <v>2</v>
      </c>
      <c r="J144" s="223">
        <v>2</v>
      </c>
      <c r="K144" s="223">
        <v>2</v>
      </c>
      <c r="L144" s="223">
        <v>2</v>
      </c>
      <c r="M144" s="223">
        <v>2</v>
      </c>
      <c r="N144" s="223">
        <v>2</v>
      </c>
      <c r="O144" s="223">
        <v>2</v>
      </c>
      <c r="P144" s="223">
        <v>2</v>
      </c>
      <c r="Q144" s="223">
        <v>2</v>
      </c>
      <c r="R144" s="223">
        <v>2</v>
      </c>
      <c r="S144" s="223">
        <v>2</v>
      </c>
      <c r="T144" s="223">
        <v>2</v>
      </c>
      <c r="U144" s="223">
        <v>2</v>
      </c>
      <c r="V144" s="221"/>
      <c r="W144" s="61"/>
      <c r="X144" s="223">
        <v>2</v>
      </c>
      <c r="Y144" s="223">
        <v>2</v>
      </c>
      <c r="Z144" s="223">
        <v>2</v>
      </c>
      <c r="AA144" s="223">
        <v>2</v>
      </c>
      <c r="AB144" s="223">
        <v>2</v>
      </c>
      <c r="AC144" s="223">
        <v>2</v>
      </c>
      <c r="AD144" s="235">
        <v>1</v>
      </c>
      <c r="AE144" s="223">
        <v>1</v>
      </c>
      <c r="AF144" s="223">
        <v>1</v>
      </c>
      <c r="AG144" s="223">
        <v>1</v>
      </c>
      <c r="AH144" s="70"/>
      <c r="AI144" s="207"/>
      <c r="AJ144" s="207"/>
      <c r="AK144" s="232"/>
      <c r="AL144" s="234"/>
      <c r="AM144" s="234"/>
      <c r="AN144" s="234"/>
      <c r="AO144" s="70"/>
      <c r="AP144" s="231"/>
      <c r="AQ144" s="231"/>
      <c r="AR144" s="231"/>
      <c r="AS144" s="231"/>
      <c r="AT144" s="69"/>
      <c r="AU144" s="69"/>
      <c r="AV144" s="68"/>
      <c r="AW144" s="56"/>
      <c r="AX144" s="56"/>
      <c r="AY144" s="56"/>
      <c r="AZ144" s="56"/>
      <c r="BA144" s="56"/>
      <c r="BB144" s="56"/>
      <c r="BC144" s="56"/>
      <c r="BD144" s="56"/>
      <c r="BE144" s="218">
        <f>SUM(E144:BD144)</f>
        <v>50</v>
      </c>
      <c r="BF144" s="67"/>
      <c r="BG144" s="67"/>
      <c r="BH144" s="67"/>
      <c r="BI144" s="67"/>
      <c r="BJ144" s="67"/>
      <c r="BK144" s="67"/>
      <c r="BL144" s="67"/>
      <c r="BM144" s="67"/>
    </row>
    <row r="145" spans="1:65" ht="12.75">
      <c r="A145" s="401"/>
      <c r="B145" s="336"/>
      <c r="C145" s="406"/>
      <c r="D145" s="56" t="s">
        <v>82</v>
      </c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221"/>
      <c r="W145" s="52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70"/>
      <c r="AI145" s="207"/>
      <c r="AJ145" s="207"/>
      <c r="AK145" s="232"/>
      <c r="AL145" s="234"/>
      <c r="AM145" s="234"/>
      <c r="AN145" s="234"/>
      <c r="AO145" s="70"/>
      <c r="AP145" s="231"/>
      <c r="AQ145" s="231"/>
      <c r="AR145" s="231"/>
      <c r="AS145" s="231"/>
      <c r="AT145" s="69"/>
      <c r="AU145" s="69"/>
      <c r="AV145" s="68"/>
      <c r="AW145" s="56"/>
      <c r="AX145" s="56"/>
      <c r="AY145" s="56"/>
      <c r="AZ145" s="56"/>
      <c r="BA145" s="56"/>
      <c r="BB145" s="56"/>
      <c r="BC145" s="56"/>
      <c r="BD145" s="56"/>
      <c r="BE145" s="218"/>
      <c r="BF145" s="67"/>
      <c r="BG145" s="67"/>
      <c r="BH145" s="67"/>
      <c r="BI145" s="67"/>
      <c r="BJ145" s="67"/>
      <c r="BK145" s="67"/>
      <c r="BL145" s="67"/>
      <c r="BM145" s="67"/>
    </row>
    <row r="146" spans="1:57" ht="12.75" customHeight="1">
      <c r="A146" s="401"/>
      <c r="B146" s="327" t="s">
        <v>9</v>
      </c>
      <c r="C146" s="329" t="s">
        <v>10</v>
      </c>
      <c r="D146" s="64" t="s">
        <v>83</v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221"/>
      <c r="W146" s="52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50"/>
      <c r="AI146" s="214"/>
      <c r="AJ146" s="214"/>
      <c r="AK146" s="232"/>
      <c r="AL146" s="233"/>
      <c r="AM146" s="233"/>
      <c r="AN146" s="233"/>
      <c r="AO146" s="50"/>
      <c r="AP146" s="49"/>
      <c r="AQ146" s="49"/>
      <c r="AR146" s="49"/>
      <c r="AS146" s="49"/>
      <c r="AT146" s="48"/>
      <c r="AU146" s="48"/>
      <c r="AV146" s="47"/>
      <c r="AW146" s="46"/>
      <c r="AX146" s="46"/>
      <c r="AY146" s="46"/>
      <c r="AZ146" s="46"/>
      <c r="BA146" s="46"/>
      <c r="BB146" s="46"/>
      <c r="BC146" s="46"/>
      <c r="BD146" s="46"/>
      <c r="BE146" s="218"/>
    </row>
    <row r="147" spans="1:57" ht="12.75">
      <c r="A147" s="401"/>
      <c r="B147" s="328"/>
      <c r="C147" s="330"/>
      <c r="D147" s="64" t="s">
        <v>82</v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221"/>
      <c r="W147" s="52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50"/>
      <c r="AI147" s="214"/>
      <c r="AJ147" s="214"/>
      <c r="AK147" s="232"/>
      <c r="AL147" s="233"/>
      <c r="AM147" s="233"/>
      <c r="AN147" s="233"/>
      <c r="AO147" s="50"/>
      <c r="AP147" s="49"/>
      <c r="AQ147" s="49"/>
      <c r="AR147" s="49"/>
      <c r="AS147" s="49"/>
      <c r="AT147" s="48"/>
      <c r="AU147" s="48"/>
      <c r="AV147" s="47"/>
      <c r="AW147" s="46"/>
      <c r="AX147" s="46"/>
      <c r="AY147" s="46"/>
      <c r="AZ147" s="46"/>
      <c r="BA147" s="46"/>
      <c r="BB147" s="46"/>
      <c r="BC147" s="46"/>
      <c r="BD147" s="46"/>
      <c r="BE147" s="218"/>
    </row>
    <row r="148" spans="1:57" ht="12.75">
      <c r="A148" s="401"/>
      <c r="B148" s="333" t="s">
        <v>73</v>
      </c>
      <c r="C148" s="335" t="s">
        <v>185</v>
      </c>
      <c r="D148" s="56" t="s">
        <v>83</v>
      </c>
      <c r="E148" s="218">
        <v>2</v>
      </c>
      <c r="F148" s="218">
        <v>2</v>
      </c>
      <c r="G148" s="218">
        <v>2</v>
      </c>
      <c r="H148" s="218">
        <v>2</v>
      </c>
      <c r="I148" s="218">
        <v>2</v>
      </c>
      <c r="J148" s="218">
        <v>2</v>
      </c>
      <c r="K148" s="218">
        <v>2</v>
      </c>
      <c r="L148" s="218">
        <v>2</v>
      </c>
      <c r="M148" s="218">
        <v>2</v>
      </c>
      <c r="N148" s="218">
        <v>2</v>
      </c>
      <c r="O148" s="218">
        <v>2</v>
      </c>
      <c r="P148" s="218">
        <v>2</v>
      </c>
      <c r="Q148" s="218">
        <v>2</v>
      </c>
      <c r="R148" s="218">
        <v>2</v>
      </c>
      <c r="S148" s="218">
        <v>2</v>
      </c>
      <c r="T148" s="218">
        <v>2</v>
      </c>
      <c r="U148" s="218">
        <v>2</v>
      </c>
      <c r="V148" s="221"/>
      <c r="W148" s="61"/>
      <c r="X148" s="218">
        <v>2</v>
      </c>
      <c r="Y148" s="218">
        <v>2</v>
      </c>
      <c r="Z148" s="218">
        <v>2</v>
      </c>
      <c r="AA148" s="218">
        <v>2</v>
      </c>
      <c r="AB148" s="218">
        <v>2</v>
      </c>
      <c r="AC148" s="218">
        <v>2</v>
      </c>
      <c r="AD148" s="218">
        <v>2</v>
      </c>
      <c r="AE148" s="218">
        <v>2</v>
      </c>
      <c r="AF148" s="218">
        <v>2</v>
      </c>
      <c r="AG148" s="218">
        <v>2</v>
      </c>
      <c r="AH148" s="241"/>
      <c r="AI148" s="205"/>
      <c r="AJ148" s="205"/>
      <c r="AK148" s="232"/>
      <c r="AL148" s="239"/>
      <c r="AM148" s="239"/>
      <c r="AN148" s="239"/>
      <c r="AO148" s="241"/>
      <c r="AP148" s="242"/>
      <c r="AQ148" s="242"/>
      <c r="AR148" s="242"/>
      <c r="AS148" s="242"/>
      <c r="AT148" s="243"/>
      <c r="AU148" s="243"/>
      <c r="AV148" s="218"/>
      <c r="AW148" s="57"/>
      <c r="AX148" s="57"/>
      <c r="AY148" s="57"/>
      <c r="AZ148" s="57"/>
      <c r="BA148" s="57"/>
      <c r="BB148" s="57"/>
      <c r="BC148" s="57"/>
      <c r="BD148" s="57"/>
      <c r="BE148" s="218">
        <f>SUM(E148:BD148)</f>
        <v>54</v>
      </c>
    </row>
    <row r="149" spans="1:57" ht="12.75">
      <c r="A149" s="401"/>
      <c r="B149" s="334"/>
      <c r="C149" s="336"/>
      <c r="D149" s="56" t="s">
        <v>82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221"/>
      <c r="W149" s="52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50"/>
      <c r="AI149" s="214"/>
      <c r="AJ149" s="214"/>
      <c r="AK149" s="232"/>
      <c r="AL149" s="233"/>
      <c r="AM149" s="233"/>
      <c r="AN149" s="233"/>
      <c r="AO149" s="50"/>
      <c r="AP149" s="49"/>
      <c r="AQ149" s="49"/>
      <c r="AR149" s="49"/>
      <c r="AS149" s="49"/>
      <c r="AT149" s="48"/>
      <c r="AU149" s="48"/>
      <c r="AV149" s="47"/>
      <c r="AW149" s="46"/>
      <c r="AX149" s="46"/>
      <c r="AY149" s="46"/>
      <c r="AZ149" s="46"/>
      <c r="BA149" s="46"/>
      <c r="BB149" s="46"/>
      <c r="BC149" s="46"/>
      <c r="BD149" s="46"/>
      <c r="BE149" s="218"/>
    </row>
    <row r="150" spans="1:57" ht="12.75">
      <c r="A150" s="401"/>
      <c r="B150" s="333" t="s">
        <v>74</v>
      </c>
      <c r="C150" s="335" t="s">
        <v>186</v>
      </c>
      <c r="D150" s="56" t="s">
        <v>83</v>
      </c>
      <c r="E150" s="218">
        <v>3</v>
      </c>
      <c r="F150" s="218">
        <v>3</v>
      </c>
      <c r="G150" s="218">
        <v>3</v>
      </c>
      <c r="H150" s="218">
        <v>3</v>
      </c>
      <c r="I150" s="218">
        <v>3</v>
      </c>
      <c r="J150" s="218">
        <v>3</v>
      </c>
      <c r="K150" s="218">
        <v>3</v>
      </c>
      <c r="L150" s="218">
        <v>3</v>
      </c>
      <c r="M150" s="218">
        <v>3</v>
      </c>
      <c r="N150" s="218">
        <v>3</v>
      </c>
      <c r="O150" s="218">
        <v>3</v>
      </c>
      <c r="P150" s="218">
        <v>3</v>
      </c>
      <c r="Q150" s="218">
        <v>3</v>
      </c>
      <c r="R150" s="218">
        <v>3</v>
      </c>
      <c r="S150" s="218">
        <v>3</v>
      </c>
      <c r="T150" s="218">
        <v>3</v>
      </c>
      <c r="U150" s="218">
        <v>3</v>
      </c>
      <c r="V150" s="221"/>
      <c r="W150" s="52"/>
      <c r="X150" s="218">
        <v>3</v>
      </c>
      <c r="Y150" s="218">
        <v>3</v>
      </c>
      <c r="Z150" s="218">
        <v>3</v>
      </c>
      <c r="AA150" s="218">
        <v>3</v>
      </c>
      <c r="AB150" s="218">
        <v>3</v>
      </c>
      <c r="AC150" s="218">
        <v>3</v>
      </c>
      <c r="AD150" s="218">
        <v>3</v>
      </c>
      <c r="AE150" s="218">
        <v>3</v>
      </c>
      <c r="AF150" s="218">
        <v>3</v>
      </c>
      <c r="AG150" s="218">
        <v>3</v>
      </c>
      <c r="AH150" s="50"/>
      <c r="AI150" s="214"/>
      <c r="AJ150" s="214"/>
      <c r="AK150" s="232"/>
      <c r="AL150" s="233"/>
      <c r="AM150" s="233"/>
      <c r="AN150" s="233"/>
      <c r="AO150" s="50"/>
      <c r="AP150" s="49"/>
      <c r="AQ150" s="49"/>
      <c r="AR150" s="49"/>
      <c r="AS150" s="49"/>
      <c r="AT150" s="48"/>
      <c r="AU150" s="48"/>
      <c r="AV150" s="47"/>
      <c r="AW150" s="46"/>
      <c r="AX150" s="46"/>
      <c r="AY150" s="46"/>
      <c r="AZ150" s="46"/>
      <c r="BA150" s="46"/>
      <c r="BB150" s="46"/>
      <c r="BC150" s="46"/>
      <c r="BD150" s="46"/>
      <c r="BE150" s="218">
        <f>SUM(E150:BD150)</f>
        <v>81</v>
      </c>
    </row>
    <row r="151" spans="1:57" ht="12.75">
      <c r="A151" s="401"/>
      <c r="B151" s="334"/>
      <c r="C151" s="336"/>
      <c r="D151" s="56" t="s">
        <v>82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221"/>
      <c r="W151" s="52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50"/>
      <c r="AI151" s="214"/>
      <c r="AJ151" s="214"/>
      <c r="AK151" s="232"/>
      <c r="AL151" s="233"/>
      <c r="AM151" s="233"/>
      <c r="AN151" s="233"/>
      <c r="AO151" s="50"/>
      <c r="AP151" s="49"/>
      <c r="AQ151" s="49"/>
      <c r="AR151" s="49"/>
      <c r="AS151" s="49"/>
      <c r="AT151" s="48"/>
      <c r="AU151" s="48"/>
      <c r="AV151" s="47"/>
      <c r="AW151" s="46"/>
      <c r="AX151" s="46"/>
      <c r="AY151" s="46"/>
      <c r="AZ151" s="46"/>
      <c r="BA151" s="46"/>
      <c r="BB151" s="46"/>
      <c r="BC151" s="46"/>
      <c r="BD151" s="46"/>
      <c r="BE151" s="218"/>
    </row>
    <row r="152" spans="1:57" ht="12.75">
      <c r="A152" s="401"/>
      <c r="B152" s="346" t="s">
        <v>180</v>
      </c>
      <c r="C152" s="364" t="s">
        <v>235</v>
      </c>
      <c r="D152" s="56" t="s">
        <v>83</v>
      </c>
      <c r="E152" s="218">
        <v>4</v>
      </c>
      <c r="F152" s="218">
        <v>4</v>
      </c>
      <c r="G152" s="218">
        <v>4</v>
      </c>
      <c r="H152" s="218">
        <v>4</v>
      </c>
      <c r="I152" s="218">
        <v>4</v>
      </c>
      <c r="J152" s="218">
        <v>4</v>
      </c>
      <c r="K152" s="218">
        <v>4</v>
      </c>
      <c r="L152" s="218">
        <v>4</v>
      </c>
      <c r="M152" s="218">
        <v>4</v>
      </c>
      <c r="N152" s="218">
        <v>4</v>
      </c>
      <c r="O152" s="218">
        <v>4</v>
      </c>
      <c r="P152" s="218">
        <v>4</v>
      </c>
      <c r="Q152" s="218">
        <v>4</v>
      </c>
      <c r="R152" s="218">
        <v>4</v>
      </c>
      <c r="S152" s="218">
        <v>4</v>
      </c>
      <c r="T152" s="218">
        <v>4</v>
      </c>
      <c r="U152" s="218">
        <v>4</v>
      </c>
      <c r="V152" s="221"/>
      <c r="W152" s="61"/>
      <c r="X152" s="218">
        <v>6</v>
      </c>
      <c r="Y152" s="218">
        <v>6</v>
      </c>
      <c r="Z152" s="218">
        <v>6</v>
      </c>
      <c r="AA152" s="218">
        <v>6</v>
      </c>
      <c r="AB152" s="218">
        <v>6</v>
      </c>
      <c r="AC152" s="218">
        <v>6</v>
      </c>
      <c r="AD152" s="218">
        <v>6</v>
      </c>
      <c r="AE152" s="218">
        <v>6</v>
      </c>
      <c r="AF152" s="218">
        <v>6</v>
      </c>
      <c r="AG152" s="218">
        <v>6</v>
      </c>
      <c r="AH152" s="241"/>
      <c r="AI152" s="205"/>
      <c r="AJ152" s="205"/>
      <c r="AK152" s="232"/>
      <c r="AL152" s="239"/>
      <c r="AM152" s="239"/>
      <c r="AN152" s="239"/>
      <c r="AO152" s="241"/>
      <c r="AP152" s="242"/>
      <c r="AQ152" s="242"/>
      <c r="AR152" s="242"/>
      <c r="AS152" s="242"/>
      <c r="AT152" s="243"/>
      <c r="AU152" s="243"/>
      <c r="AV152" s="218"/>
      <c r="AW152" s="57"/>
      <c r="AX152" s="57"/>
      <c r="AY152" s="57"/>
      <c r="AZ152" s="57"/>
      <c r="BA152" s="57"/>
      <c r="BB152" s="57"/>
      <c r="BC152" s="57"/>
      <c r="BD152" s="57"/>
      <c r="BE152" s="218">
        <f>SUM(E152:BD152)</f>
        <v>128</v>
      </c>
    </row>
    <row r="153" spans="1:57" ht="12.75">
      <c r="A153" s="401"/>
      <c r="B153" s="413"/>
      <c r="C153" s="403"/>
      <c r="D153" s="56" t="s">
        <v>82</v>
      </c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221"/>
      <c r="W153" s="52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50"/>
      <c r="AI153" s="214"/>
      <c r="AJ153" s="214"/>
      <c r="AK153" s="232"/>
      <c r="AL153" s="233"/>
      <c r="AM153" s="233"/>
      <c r="AN153" s="233"/>
      <c r="AO153" s="50"/>
      <c r="AP153" s="49"/>
      <c r="AQ153" s="49"/>
      <c r="AR153" s="49"/>
      <c r="AS153" s="49"/>
      <c r="AT153" s="48"/>
      <c r="AU153" s="48"/>
      <c r="AV153" s="47"/>
      <c r="AW153" s="46"/>
      <c r="AX153" s="46"/>
      <c r="AY153" s="46"/>
      <c r="AZ153" s="46"/>
      <c r="BA153" s="46"/>
      <c r="BB153" s="46"/>
      <c r="BC153" s="46"/>
      <c r="BD153" s="46"/>
      <c r="BE153" s="218"/>
    </row>
    <row r="154" spans="1:57" ht="12.75">
      <c r="A154" s="401"/>
      <c r="B154" s="333" t="s">
        <v>75</v>
      </c>
      <c r="C154" s="364" t="s">
        <v>189</v>
      </c>
      <c r="D154" s="56" t="s">
        <v>83</v>
      </c>
      <c r="E154" s="218">
        <v>3</v>
      </c>
      <c r="F154" s="218">
        <v>3</v>
      </c>
      <c r="G154" s="218">
        <v>3</v>
      </c>
      <c r="H154" s="218">
        <v>3</v>
      </c>
      <c r="I154" s="218">
        <v>3</v>
      </c>
      <c r="J154" s="218">
        <v>3</v>
      </c>
      <c r="K154" s="218">
        <v>3</v>
      </c>
      <c r="L154" s="218">
        <v>3</v>
      </c>
      <c r="M154" s="218">
        <v>3</v>
      </c>
      <c r="N154" s="218">
        <v>3</v>
      </c>
      <c r="O154" s="218">
        <v>3</v>
      </c>
      <c r="P154" s="218">
        <v>3</v>
      </c>
      <c r="Q154" s="218">
        <v>3</v>
      </c>
      <c r="R154" s="218">
        <v>3</v>
      </c>
      <c r="S154" s="218">
        <v>3</v>
      </c>
      <c r="T154" s="218">
        <v>3</v>
      </c>
      <c r="U154" s="218">
        <v>3</v>
      </c>
      <c r="V154" s="221"/>
      <c r="W154" s="61"/>
      <c r="X154" s="218">
        <v>2</v>
      </c>
      <c r="Y154" s="218">
        <v>2</v>
      </c>
      <c r="Z154" s="218">
        <v>2</v>
      </c>
      <c r="AA154" s="218">
        <v>2</v>
      </c>
      <c r="AB154" s="218">
        <v>2</v>
      </c>
      <c r="AC154" s="218">
        <v>2</v>
      </c>
      <c r="AD154" s="239">
        <v>3</v>
      </c>
      <c r="AE154" s="218">
        <v>3</v>
      </c>
      <c r="AF154" s="218">
        <v>3</v>
      </c>
      <c r="AG154" s="218">
        <v>3</v>
      </c>
      <c r="AH154" s="241"/>
      <c r="AI154" s="205"/>
      <c r="AJ154" s="205"/>
      <c r="AK154" s="232"/>
      <c r="AL154" s="239"/>
      <c r="AM154" s="239"/>
      <c r="AN154" s="239"/>
      <c r="AO154" s="241"/>
      <c r="AP154" s="242"/>
      <c r="AQ154" s="242"/>
      <c r="AR154" s="242"/>
      <c r="AS154" s="242"/>
      <c r="AT154" s="243"/>
      <c r="AU154" s="243"/>
      <c r="AV154" s="218"/>
      <c r="AW154" s="57"/>
      <c r="AX154" s="57"/>
      <c r="AY154" s="57"/>
      <c r="AZ154" s="57"/>
      <c r="BA154" s="57"/>
      <c r="BB154" s="57"/>
      <c r="BC154" s="57"/>
      <c r="BD154" s="57"/>
      <c r="BE154" s="218">
        <f>SUM(E154:BD154)</f>
        <v>75</v>
      </c>
    </row>
    <row r="155" spans="1:57" ht="12.75">
      <c r="A155" s="401"/>
      <c r="B155" s="334"/>
      <c r="C155" s="365"/>
      <c r="D155" s="56" t="s">
        <v>82</v>
      </c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221"/>
      <c r="W155" s="52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50"/>
      <c r="AI155" s="214"/>
      <c r="AJ155" s="214"/>
      <c r="AK155" s="232"/>
      <c r="AL155" s="233"/>
      <c r="AM155" s="233"/>
      <c r="AN155" s="233"/>
      <c r="AO155" s="50"/>
      <c r="AP155" s="49"/>
      <c r="AQ155" s="49"/>
      <c r="AR155" s="49"/>
      <c r="AS155" s="49"/>
      <c r="AT155" s="49"/>
      <c r="AU155" s="48"/>
      <c r="AV155" s="47"/>
      <c r="AW155" s="46"/>
      <c r="AX155" s="46"/>
      <c r="AY155" s="46"/>
      <c r="AZ155" s="46"/>
      <c r="BA155" s="46"/>
      <c r="BB155" s="46"/>
      <c r="BC155" s="46"/>
      <c r="BD155" s="46"/>
      <c r="BE155" s="218"/>
    </row>
    <row r="156" spans="1:57" ht="12.75">
      <c r="A156" s="401"/>
      <c r="B156" s="333" t="s">
        <v>192</v>
      </c>
      <c r="C156" s="335" t="s">
        <v>190</v>
      </c>
      <c r="D156" s="56" t="s">
        <v>83</v>
      </c>
      <c r="E156" s="218">
        <v>2</v>
      </c>
      <c r="F156" s="218">
        <v>2</v>
      </c>
      <c r="G156" s="218">
        <v>2</v>
      </c>
      <c r="H156" s="218">
        <v>2</v>
      </c>
      <c r="I156" s="218">
        <v>2</v>
      </c>
      <c r="J156" s="218">
        <v>2</v>
      </c>
      <c r="K156" s="218">
        <v>2</v>
      </c>
      <c r="L156" s="218">
        <v>2</v>
      </c>
      <c r="M156" s="218">
        <v>2</v>
      </c>
      <c r="N156" s="218">
        <v>2</v>
      </c>
      <c r="O156" s="218">
        <v>2</v>
      </c>
      <c r="P156" s="218">
        <v>2</v>
      </c>
      <c r="Q156" s="218">
        <v>2</v>
      </c>
      <c r="R156" s="218">
        <v>2</v>
      </c>
      <c r="S156" s="218">
        <v>2</v>
      </c>
      <c r="T156" s="218">
        <v>2</v>
      </c>
      <c r="U156" s="218">
        <v>2</v>
      </c>
      <c r="V156" s="221"/>
      <c r="W156" s="61"/>
      <c r="X156" s="218">
        <v>2</v>
      </c>
      <c r="Y156" s="218">
        <v>2</v>
      </c>
      <c r="Z156" s="218">
        <v>2</v>
      </c>
      <c r="AA156" s="218">
        <v>2</v>
      </c>
      <c r="AB156" s="218">
        <v>2</v>
      </c>
      <c r="AC156" s="218">
        <v>2</v>
      </c>
      <c r="AD156" s="218">
        <v>2</v>
      </c>
      <c r="AE156" s="218">
        <v>2</v>
      </c>
      <c r="AF156" s="218">
        <v>2</v>
      </c>
      <c r="AG156" s="218">
        <v>2</v>
      </c>
      <c r="AH156" s="241"/>
      <c r="AI156" s="205"/>
      <c r="AJ156" s="205"/>
      <c r="AK156" s="232"/>
      <c r="AL156" s="239"/>
      <c r="AM156" s="239"/>
      <c r="AN156" s="239"/>
      <c r="AO156" s="241"/>
      <c r="AP156" s="242"/>
      <c r="AQ156" s="242"/>
      <c r="AR156" s="242"/>
      <c r="AS156" s="242"/>
      <c r="AT156" s="243"/>
      <c r="AU156" s="243"/>
      <c r="AV156" s="218"/>
      <c r="AW156" s="57"/>
      <c r="AX156" s="57"/>
      <c r="AY156" s="57"/>
      <c r="AZ156" s="57"/>
      <c r="BA156" s="57"/>
      <c r="BB156" s="57"/>
      <c r="BC156" s="57"/>
      <c r="BD156" s="57"/>
      <c r="BE156" s="218">
        <f>SUM(E156:BD156)</f>
        <v>54</v>
      </c>
    </row>
    <row r="157" spans="1:57" ht="12.75">
      <c r="A157" s="401"/>
      <c r="B157" s="334"/>
      <c r="C157" s="336"/>
      <c r="D157" s="56" t="s">
        <v>82</v>
      </c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221"/>
      <c r="W157" s="52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50"/>
      <c r="AI157" s="214"/>
      <c r="AJ157" s="214"/>
      <c r="AK157" s="232"/>
      <c r="AL157" s="233"/>
      <c r="AM157" s="233"/>
      <c r="AN157" s="233"/>
      <c r="AO157" s="50"/>
      <c r="AP157" s="49"/>
      <c r="AQ157" s="49"/>
      <c r="AR157" s="49"/>
      <c r="AS157" s="49"/>
      <c r="AT157" s="48"/>
      <c r="AU157" s="48"/>
      <c r="AV157" s="47"/>
      <c r="AW157" s="46"/>
      <c r="AX157" s="46"/>
      <c r="AY157" s="46"/>
      <c r="AZ157" s="46"/>
      <c r="BA157" s="46"/>
      <c r="BB157" s="46"/>
      <c r="BC157" s="46"/>
      <c r="BD157" s="46"/>
      <c r="BE157" s="218"/>
    </row>
    <row r="158" spans="1:57" ht="12.75">
      <c r="A158" s="401"/>
      <c r="B158" s="333" t="s">
        <v>241</v>
      </c>
      <c r="C158" s="364" t="s">
        <v>84</v>
      </c>
      <c r="D158" s="56" t="s">
        <v>83</v>
      </c>
      <c r="E158" s="218">
        <v>2</v>
      </c>
      <c r="F158" s="218">
        <v>2</v>
      </c>
      <c r="G158" s="218">
        <v>2</v>
      </c>
      <c r="H158" s="218">
        <v>2</v>
      </c>
      <c r="I158" s="218">
        <v>2</v>
      </c>
      <c r="J158" s="218">
        <v>2</v>
      </c>
      <c r="K158" s="218">
        <v>2</v>
      </c>
      <c r="L158" s="218">
        <v>2</v>
      </c>
      <c r="M158" s="218">
        <v>2</v>
      </c>
      <c r="N158" s="218">
        <v>2</v>
      </c>
      <c r="O158" s="218">
        <v>2</v>
      </c>
      <c r="P158" s="218">
        <v>2</v>
      </c>
      <c r="Q158" s="218">
        <v>2</v>
      </c>
      <c r="R158" s="218">
        <v>2</v>
      </c>
      <c r="S158" s="218">
        <v>2</v>
      </c>
      <c r="T158" s="218">
        <v>2</v>
      </c>
      <c r="U158" s="239">
        <v>4</v>
      </c>
      <c r="V158" s="221"/>
      <c r="W158" s="52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41"/>
      <c r="AI158" s="205"/>
      <c r="AJ158" s="205"/>
      <c r="AK158" s="232"/>
      <c r="AL158" s="239"/>
      <c r="AM158" s="239"/>
      <c r="AN158" s="239"/>
      <c r="AO158" s="241"/>
      <c r="AP158" s="242"/>
      <c r="AQ158" s="242"/>
      <c r="AR158" s="242"/>
      <c r="AS158" s="242"/>
      <c r="AT158" s="243"/>
      <c r="AU158" s="243"/>
      <c r="AV158" s="218"/>
      <c r="AW158" s="57"/>
      <c r="AX158" s="57"/>
      <c r="AY158" s="57"/>
      <c r="AZ158" s="57"/>
      <c r="BA158" s="57"/>
      <c r="BB158" s="57"/>
      <c r="BC158" s="57"/>
      <c r="BD158" s="57"/>
      <c r="BE158" s="218">
        <f>SUM(E158:BD158)</f>
        <v>36</v>
      </c>
    </row>
    <row r="159" spans="1:57" ht="12.75">
      <c r="A159" s="401"/>
      <c r="B159" s="334"/>
      <c r="C159" s="365"/>
      <c r="D159" s="56" t="s">
        <v>82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221"/>
      <c r="W159" s="52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50"/>
      <c r="AI159" s="214"/>
      <c r="AJ159" s="214"/>
      <c r="AK159" s="232"/>
      <c r="AL159" s="233"/>
      <c r="AM159" s="233"/>
      <c r="AN159" s="233"/>
      <c r="AO159" s="50"/>
      <c r="AP159" s="49"/>
      <c r="AQ159" s="49"/>
      <c r="AR159" s="49"/>
      <c r="AS159" s="49"/>
      <c r="AT159" s="48"/>
      <c r="AU159" s="48"/>
      <c r="AV159" s="47"/>
      <c r="AW159" s="46"/>
      <c r="AX159" s="46"/>
      <c r="AY159" s="46"/>
      <c r="AZ159" s="46"/>
      <c r="BA159" s="46"/>
      <c r="BB159" s="46"/>
      <c r="BC159" s="46"/>
      <c r="BD159" s="46"/>
      <c r="BE159" s="218"/>
    </row>
    <row r="160" spans="1:57" ht="12.75">
      <c r="A160" s="401"/>
      <c r="B160" s="327" t="s">
        <v>7</v>
      </c>
      <c r="C160" s="329" t="s">
        <v>8</v>
      </c>
      <c r="D160" s="64" t="s">
        <v>83</v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221"/>
      <c r="W160" s="58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50"/>
      <c r="AI160" s="214"/>
      <c r="AJ160" s="214"/>
      <c r="AK160" s="232"/>
      <c r="AL160" s="233"/>
      <c r="AM160" s="233"/>
      <c r="AN160" s="233"/>
      <c r="AO160" s="50"/>
      <c r="AP160" s="49"/>
      <c r="AQ160" s="49"/>
      <c r="AR160" s="49"/>
      <c r="AS160" s="49"/>
      <c r="AT160" s="48"/>
      <c r="AU160" s="48"/>
      <c r="AV160" s="47"/>
      <c r="AW160" s="46"/>
      <c r="AX160" s="46"/>
      <c r="AY160" s="46"/>
      <c r="AZ160" s="46"/>
      <c r="BA160" s="46"/>
      <c r="BB160" s="46"/>
      <c r="BC160" s="46"/>
      <c r="BD160" s="46"/>
      <c r="BE160" s="47"/>
    </row>
    <row r="161" spans="1:57" ht="12.75">
      <c r="A161" s="401"/>
      <c r="B161" s="328"/>
      <c r="C161" s="330"/>
      <c r="D161" s="64" t="s">
        <v>82</v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221"/>
      <c r="W161" s="52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50"/>
      <c r="AI161" s="214"/>
      <c r="AJ161" s="214"/>
      <c r="AK161" s="232"/>
      <c r="AL161" s="233"/>
      <c r="AM161" s="233"/>
      <c r="AN161" s="233"/>
      <c r="AO161" s="50"/>
      <c r="AP161" s="49"/>
      <c r="AQ161" s="49"/>
      <c r="AR161" s="49"/>
      <c r="AS161" s="49"/>
      <c r="AT161" s="48"/>
      <c r="AU161" s="48"/>
      <c r="AV161" s="47"/>
      <c r="AW161" s="46"/>
      <c r="AX161" s="46"/>
      <c r="AY161" s="46"/>
      <c r="AZ161" s="46"/>
      <c r="BA161" s="46"/>
      <c r="BB161" s="46"/>
      <c r="BC161" s="46"/>
      <c r="BD161" s="46"/>
      <c r="BE161" s="47"/>
    </row>
    <row r="162" spans="1:57" ht="22.5" customHeight="1">
      <c r="A162" s="401"/>
      <c r="B162" s="416" t="s">
        <v>13</v>
      </c>
      <c r="C162" s="422" t="s">
        <v>201</v>
      </c>
      <c r="D162" s="59" t="s">
        <v>83</v>
      </c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221"/>
      <c r="W162" s="52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0"/>
      <c r="AI162" s="214"/>
      <c r="AJ162" s="214"/>
      <c r="AK162" s="232"/>
      <c r="AL162" s="233"/>
      <c r="AM162" s="233"/>
      <c r="AN162" s="233"/>
      <c r="AO162" s="50"/>
      <c r="AP162" s="49"/>
      <c r="AQ162" s="49"/>
      <c r="AR162" s="49"/>
      <c r="AS162" s="49"/>
      <c r="AT162" s="48"/>
      <c r="AU162" s="48"/>
      <c r="AV162" s="47"/>
      <c r="AW162" s="46"/>
      <c r="AX162" s="46"/>
      <c r="AY162" s="46"/>
      <c r="AZ162" s="46"/>
      <c r="BA162" s="46"/>
      <c r="BB162" s="46"/>
      <c r="BC162" s="46"/>
      <c r="BD162" s="46"/>
      <c r="BE162" s="45"/>
    </row>
    <row r="163" spans="1:57" ht="20.25" customHeight="1">
      <c r="A163" s="401"/>
      <c r="B163" s="380"/>
      <c r="C163" s="423"/>
      <c r="D163" s="59" t="s">
        <v>82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221"/>
      <c r="W163" s="52"/>
      <c r="X163" s="63"/>
      <c r="Y163" s="63"/>
      <c r="Z163" s="63"/>
      <c r="AA163" s="63"/>
      <c r="AB163" s="63"/>
      <c r="AC163" s="63"/>
      <c r="AD163" s="59"/>
      <c r="AE163" s="59"/>
      <c r="AF163" s="59"/>
      <c r="AG163" s="59"/>
      <c r="AH163" s="50"/>
      <c r="AI163" s="214"/>
      <c r="AJ163" s="214"/>
      <c r="AK163" s="232"/>
      <c r="AL163" s="233"/>
      <c r="AM163" s="233"/>
      <c r="AN163" s="233"/>
      <c r="AO163" s="50"/>
      <c r="AP163" s="49"/>
      <c r="AQ163" s="49"/>
      <c r="AR163" s="49"/>
      <c r="AS163" s="49"/>
      <c r="AT163" s="48"/>
      <c r="AU163" s="48"/>
      <c r="AV163" s="47"/>
      <c r="AW163" s="46"/>
      <c r="AX163" s="46"/>
      <c r="AY163" s="46"/>
      <c r="AZ163" s="46"/>
      <c r="BA163" s="46"/>
      <c r="BB163" s="46"/>
      <c r="BC163" s="46"/>
      <c r="BD163" s="46"/>
      <c r="BE163" s="45"/>
    </row>
    <row r="164" spans="1:58" ht="15.75" customHeight="1">
      <c r="A164" s="401"/>
      <c r="B164" s="345" t="s">
        <v>18</v>
      </c>
      <c r="C164" s="409" t="s">
        <v>202</v>
      </c>
      <c r="D164" s="56" t="s">
        <v>83</v>
      </c>
      <c r="E164" s="45">
        <v>7</v>
      </c>
      <c r="F164" s="218">
        <v>7</v>
      </c>
      <c r="G164" s="218">
        <v>7</v>
      </c>
      <c r="H164" s="218">
        <v>7</v>
      </c>
      <c r="I164" s="218">
        <v>7</v>
      </c>
      <c r="J164" s="218">
        <v>7</v>
      </c>
      <c r="K164" s="218">
        <v>7</v>
      </c>
      <c r="L164" s="218">
        <v>7</v>
      </c>
      <c r="M164" s="218">
        <v>7</v>
      </c>
      <c r="N164" s="218">
        <v>7</v>
      </c>
      <c r="O164" s="218">
        <v>7</v>
      </c>
      <c r="P164" s="218">
        <v>7</v>
      </c>
      <c r="Q164" s="218">
        <v>7</v>
      </c>
      <c r="R164" s="218">
        <v>7</v>
      </c>
      <c r="S164" s="218">
        <v>7</v>
      </c>
      <c r="T164" s="218">
        <v>7</v>
      </c>
      <c r="U164" s="239">
        <v>6</v>
      </c>
      <c r="V164" s="221"/>
      <c r="W164" s="52"/>
      <c r="X164" s="45"/>
      <c r="Y164" s="45"/>
      <c r="Z164" s="45"/>
      <c r="AA164" s="45"/>
      <c r="AB164" s="45"/>
      <c r="AC164" s="45"/>
      <c r="AD164" s="47"/>
      <c r="AE164" s="47"/>
      <c r="AF164" s="47"/>
      <c r="AG164" s="47"/>
      <c r="AH164" s="50"/>
      <c r="AI164" s="214"/>
      <c r="AJ164" s="214"/>
      <c r="AK164" s="232"/>
      <c r="AL164" s="233"/>
      <c r="AM164" s="233"/>
      <c r="AN164" s="233"/>
      <c r="AO164" s="50"/>
      <c r="AP164" s="49"/>
      <c r="AQ164" s="49"/>
      <c r="AR164" s="49"/>
      <c r="AS164" s="49"/>
      <c r="AT164" s="48"/>
      <c r="AU164" s="48"/>
      <c r="AV164" s="47"/>
      <c r="AW164" s="46"/>
      <c r="AX164" s="46"/>
      <c r="AY164" s="46"/>
      <c r="AZ164" s="46"/>
      <c r="BA164" s="46"/>
      <c r="BB164" s="46"/>
      <c r="BC164" s="46"/>
      <c r="BD164" s="46"/>
      <c r="BE164" s="45">
        <f>SUM(E164:BD164)</f>
        <v>118</v>
      </c>
      <c r="BF164" s="303" t="s">
        <v>286</v>
      </c>
    </row>
    <row r="165" spans="1:57" ht="12.75">
      <c r="A165" s="401"/>
      <c r="B165" s="344"/>
      <c r="C165" s="410"/>
      <c r="D165" s="56" t="s">
        <v>82</v>
      </c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21"/>
      <c r="W165" s="52"/>
      <c r="X165" s="218"/>
      <c r="Y165" s="218"/>
      <c r="Z165" s="218"/>
      <c r="AA165" s="218"/>
      <c r="AB165" s="218"/>
      <c r="AC165" s="218"/>
      <c r="AD165" s="47"/>
      <c r="AE165" s="47"/>
      <c r="AF165" s="47"/>
      <c r="AG165" s="47"/>
      <c r="AH165" s="50"/>
      <c r="AI165" s="214"/>
      <c r="AJ165" s="214"/>
      <c r="AK165" s="232"/>
      <c r="AL165" s="233"/>
      <c r="AM165" s="233"/>
      <c r="AN165" s="233"/>
      <c r="AO165" s="50"/>
      <c r="AP165" s="49"/>
      <c r="AQ165" s="49"/>
      <c r="AR165" s="49"/>
      <c r="AS165" s="49"/>
      <c r="AT165" s="48"/>
      <c r="AU165" s="48"/>
      <c r="AV165" s="47"/>
      <c r="AW165" s="46"/>
      <c r="AX165" s="46"/>
      <c r="AY165" s="46"/>
      <c r="AZ165" s="46"/>
      <c r="BA165" s="46"/>
      <c r="BB165" s="46"/>
      <c r="BC165" s="46"/>
      <c r="BD165" s="46"/>
      <c r="BE165" s="218"/>
    </row>
    <row r="166" spans="1:57" ht="12.75">
      <c r="A166" s="401"/>
      <c r="B166" s="345" t="s">
        <v>183</v>
      </c>
      <c r="C166" s="409" t="s">
        <v>203</v>
      </c>
      <c r="D166" s="56" t="s">
        <v>83</v>
      </c>
      <c r="E166" s="218">
        <v>7</v>
      </c>
      <c r="F166" s="218">
        <v>7</v>
      </c>
      <c r="G166" s="218">
        <v>7</v>
      </c>
      <c r="H166" s="218">
        <v>7</v>
      </c>
      <c r="I166" s="218">
        <v>7</v>
      </c>
      <c r="J166" s="218">
        <v>7</v>
      </c>
      <c r="K166" s="218">
        <v>7</v>
      </c>
      <c r="L166" s="218">
        <v>7</v>
      </c>
      <c r="M166" s="218">
        <v>7</v>
      </c>
      <c r="N166" s="218">
        <v>7</v>
      </c>
      <c r="O166" s="218">
        <v>7</v>
      </c>
      <c r="P166" s="218">
        <v>7</v>
      </c>
      <c r="Q166" s="218">
        <v>7</v>
      </c>
      <c r="R166" s="218">
        <v>7</v>
      </c>
      <c r="S166" s="218">
        <v>7</v>
      </c>
      <c r="T166" s="218">
        <v>7</v>
      </c>
      <c r="U166" s="218">
        <v>7</v>
      </c>
      <c r="V166" s="221"/>
      <c r="W166" s="52"/>
      <c r="X166" s="218"/>
      <c r="Y166" s="218"/>
      <c r="Z166" s="218"/>
      <c r="AA166" s="218"/>
      <c r="AB166" s="218"/>
      <c r="AC166" s="218"/>
      <c r="AD166" s="47"/>
      <c r="AE166" s="47"/>
      <c r="AF166" s="47"/>
      <c r="AG166" s="47"/>
      <c r="AH166" s="50"/>
      <c r="AI166" s="214"/>
      <c r="AJ166" s="214"/>
      <c r="AK166" s="232"/>
      <c r="AL166" s="233"/>
      <c r="AM166" s="233"/>
      <c r="AN166" s="233"/>
      <c r="AO166" s="50"/>
      <c r="AP166" s="49"/>
      <c r="AQ166" s="49"/>
      <c r="AR166" s="49"/>
      <c r="AS166" s="49"/>
      <c r="AT166" s="48"/>
      <c r="AU166" s="48"/>
      <c r="AV166" s="47"/>
      <c r="AW166" s="46"/>
      <c r="AX166" s="46"/>
      <c r="AY166" s="46"/>
      <c r="AZ166" s="46"/>
      <c r="BA166" s="46"/>
      <c r="BB166" s="46"/>
      <c r="BC166" s="46"/>
      <c r="BD166" s="46"/>
      <c r="BE166" s="218">
        <f>SUM(E166:BD166)</f>
        <v>119</v>
      </c>
    </row>
    <row r="167" spans="1:57" ht="12.75">
      <c r="A167" s="401"/>
      <c r="B167" s="406"/>
      <c r="C167" s="410"/>
      <c r="D167" s="56" t="s">
        <v>82</v>
      </c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218"/>
      <c r="V167" s="221"/>
      <c r="W167" s="61"/>
      <c r="X167" s="45"/>
      <c r="Y167" s="45"/>
      <c r="Z167" s="45"/>
      <c r="AA167" s="45"/>
      <c r="AB167" s="45"/>
      <c r="AC167" s="45"/>
      <c r="AD167" s="46"/>
      <c r="AE167" s="46"/>
      <c r="AF167" s="46"/>
      <c r="AG167" s="46"/>
      <c r="AH167" s="50"/>
      <c r="AI167" s="214"/>
      <c r="AJ167" s="214"/>
      <c r="AK167" s="232"/>
      <c r="AL167" s="233"/>
      <c r="AM167" s="233"/>
      <c r="AN167" s="233"/>
      <c r="AO167" s="50"/>
      <c r="AP167" s="49"/>
      <c r="AQ167" s="49"/>
      <c r="AR167" s="49"/>
      <c r="AS167" s="49"/>
      <c r="AT167" s="48"/>
      <c r="AU167" s="48"/>
      <c r="AV167" s="47"/>
      <c r="AW167" s="46"/>
      <c r="AX167" s="46"/>
      <c r="AY167" s="46"/>
      <c r="AZ167" s="46"/>
      <c r="BA167" s="46"/>
      <c r="BB167" s="46"/>
      <c r="BC167" s="46"/>
      <c r="BD167" s="46"/>
      <c r="BE167" s="45">
        <f>SUM(E167:BD167)</f>
        <v>0</v>
      </c>
    </row>
    <row r="168" spans="1:57" ht="12.75">
      <c r="A168" s="401"/>
      <c r="B168" s="345" t="s">
        <v>206</v>
      </c>
      <c r="C168" s="409" t="s">
        <v>204</v>
      </c>
      <c r="D168" s="56" t="s">
        <v>83</v>
      </c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21"/>
      <c r="W168" s="61"/>
      <c r="X168" s="218">
        <v>12</v>
      </c>
      <c r="Y168" s="218">
        <v>12</v>
      </c>
      <c r="Z168" s="218">
        <v>12</v>
      </c>
      <c r="AA168" s="218">
        <v>12</v>
      </c>
      <c r="AB168" s="218">
        <v>12</v>
      </c>
      <c r="AC168" s="218">
        <v>12</v>
      </c>
      <c r="AD168" s="218">
        <v>12</v>
      </c>
      <c r="AE168" s="218">
        <v>12</v>
      </c>
      <c r="AF168" s="218">
        <v>12</v>
      </c>
      <c r="AG168" s="218">
        <v>12</v>
      </c>
      <c r="AH168" s="241"/>
      <c r="AI168" s="205"/>
      <c r="AJ168" s="205"/>
      <c r="AK168" s="232"/>
      <c r="AL168" s="233"/>
      <c r="AM168" s="233"/>
      <c r="AN168" s="233"/>
      <c r="AO168" s="50"/>
      <c r="AP168" s="49"/>
      <c r="AQ168" s="49"/>
      <c r="AR168" s="49"/>
      <c r="AS168" s="49"/>
      <c r="AT168" s="48"/>
      <c r="AU168" s="48"/>
      <c r="AV168" s="47"/>
      <c r="AW168" s="46"/>
      <c r="AX168" s="46"/>
      <c r="AY168" s="46"/>
      <c r="AZ168" s="46"/>
      <c r="BA168" s="46"/>
      <c r="BB168" s="46"/>
      <c r="BC168" s="46"/>
      <c r="BD168" s="46"/>
      <c r="BE168" s="218">
        <f>SUM(E168:BD168)</f>
        <v>120</v>
      </c>
    </row>
    <row r="169" spans="1:57" ht="12" customHeight="1">
      <c r="A169" s="401"/>
      <c r="B169" s="406"/>
      <c r="C169" s="410"/>
      <c r="D169" s="56" t="s">
        <v>82</v>
      </c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221"/>
      <c r="W169" s="52"/>
      <c r="X169" s="218"/>
      <c r="Y169" s="218"/>
      <c r="Z169" s="218"/>
      <c r="AA169" s="47"/>
      <c r="AB169" s="47"/>
      <c r="AC169" s="47"/>
      <c r="AD169" s="47"/>
      <c r="AE169" s="47"/>
      <c r="AF169" s="47"/>
      <c r="AG169" s="47"/>
      <c r="AH169" s="50"/>
      <c r="AI169" s="214"/>
      <c r="AJ169" s="214"/>
      <c r="AK169" s="232"/>
      <c r="AL169" s="233"/>
      <c r="AM169" s="233"/>
      <c r="AN169" s="233"/>
      <c r="AO169" s="50"/>
      <c r="AP169" s="49"/>
      <c r="AQ169" s="49"/>
      <c r="AR169" s="49"/>
      <c r="AS169" s="49"/>
      <c r="AT169" s="48"/>
      <c r="AU169" s="48"/>
      <c r="AV169" s="47"/>
      <c r="AW169" s="46"/>
      <c r="AX169" s="46"/>
      <c r="AY169" s="46"/>
      <c r="AZ169" s="46"/>
      <c r="BA169" s="46"/>
      <c r="BB169" s="46"/>
      <c r="BC169" s="46"/>
      <c r="BD169" s="46"/>
      <c r="BE169" s="45"/>
    </row>
    <row r="170" spans="1:57" ht="12.75">
      <c r="A170" s="401"/>
      <c r="B170" s="345" t="s">
        <v>207</v>
      </c>
      <c r="C170" s="430" t="s">
        <v>205</v>
      </c>
      <c r="D170" s="47" t="s">
        <v>83</v>
      </c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218"/>
      <c r="V170" s="221"/>
      <c r="W170" s="61"/>
      <c r="X170" s="45">
        <v>5</v>
      </c>
      <c r="Y170" s="218">
        <v>5</v>
      </c>
      <c r="Z170" s="218">
        <v>5</v>
      </c>
      <c r="AA170" s="218">
        <v>5</v>
      </c>
      <c r="AB170" s="218">
        <v>5</v>
      </c>
      <c r="AC170" s="218">
        <v>5</v>
      </c>
      <c r="AD170" s="218">
        <v>5</v>
      </c>
      <c r="AE170" s="218">
        <v>5</v>
      </c>
      <c r="AF170" s="218">
        <v>5</v>
      </c>
      <c r="AG170" s="218">
        <v>5</v>
      </c>
      <c r="AH170" s="241"/>
      <c r="AI170" s="205"/>
      <c r="AJ170" s="205"/>
      <c r="AK170" s="232"/>
      <c r="AL170" s="233"/>
      <c r="AM170" s="233"/>
      <c r="AN170" s="233"/>
      <c r="AO170" s="50"/>
      <c r="AP170" s="49"/>
      <c r="AQ170" s="49"/>
      <c r="AR170" s="49"/>
      <c r="AS170" s="49"/>
      <c r="AT170" s="48"/>
      <c r="AU170" s="48"/>
      <c r="AV170" s="47"/>
      <c r="AW170" s="46"/>
      <c r="AX170" s="46"/>
      <c r="AY170" s="46"/>
      <c r="AZ170" s="46"/>
      <c r="BA170" s="46"/>
      <c r="BB170" s="46"/>
      <c r="BC170" s="46"/>
      <c r="BD170" s="46"/>
      <c r="BE170" s="45">
        <f>SUM(E170:BD170)</f>
        <v>50</v>
      </c>
    </row>
    <row r="171" spans="1:57" ht="11.25" customHeight="1">
      <c r="A171" s="401"/>
      <c r="B171" s="406"/>
      <c r="C171" s="431"/>
      <c r="D171" s="47" t="s">
        <v>82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221"/>
      <c r="W171" s="52"/>
      <c r="X171" s="45"/>
      <c r="Y171" s="45"/>
      <c r="Z171" s="45"/>
      <c r="AA171" s="46"/>
      <c r="AB171" s="46"/>
      <c r="AC171" s="47"/>
      <c r="AD171" s="47"/>
      <c r="AE171" s="46"/>
      <c r="AF171" s="46"/>
      <c r="AG171" s="46"/>
      <c r="AH171" s="50"/>
      <c r="AI171" s="214"/>
      <c r="AJ171" s="214"/>
      <c r="AK171" s="233"/>
      <c r="AL171" s="233"/>
      <c r="AM171" s="233"/>
      <c r="AN171" s="233"/>
      <c r="AO171" s="50"/>
      <c r="AP171" s="49"/>
      <c r="AQ171" s="49"/>
      <c r="AR171" s="49"/>
      <c r="AS171" s="49"/>
      <c r="AT171" s="48"/>
      <c r="AU171" s="48"/>
      <c r="AV171" s="47"/>
      <c r="AW171" s="46"/>
      <c r="AX171" s="46"/>
      <c r="AY171" s="46"/>
      <c r="AZ171" s="46"/>
      <c r="BA171" s="46"/>
      <c r="BB171" s="46"/>
      <c r="BC171" s="46"/>
      <c r="BD171" s="46"/>
      <c r="BE171" s="45"/>
    </row>
    <row r="172" spans="1:57" ht="12.75">
      <c r="A172" s="401"/>
      <c r="B172" s="246" t="s">
        <v>19</v>
      </c>
      <c r="C172" s="175" t="s">
        <v>24</v>
      </c>
      <c r="D172" s="47" t="s">
        <v>83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58"/>
      <c r="W172" s="52"/>
      <c r="X172" s="45"/>
      <c r="Y172" s="45"/>
      <c r="Z172" s="45"/>
      <c r="AA172" s="45"/>
      <c r="AB172" s="45"/>
      <c r="AC172" s="45"/>
      <c r="AD172" s="47"/>
      <c r="AE172" s="47"/>
      <c r="AF172" s="47"/>
      <c r="AG172" s="47"/>
      <c r="AH172" s="50"/>
      <c r="AI172" s="214">
        <v>36</v>
      </c>
      <c r="AJ172" s="214"/>
      <c r="AK172" s="233"/>
      <c r="AL172" s="233"/>
      <c r="AM172" s="233"/>
      <c r="AN172" s="233"/>
      <c r="AO172" s="50"/>
      <c r="AP172" s="49"/>
      <c r="AQ172" s="49"/>
      <c r="AR172" s="49"/>
      <c r="AS172" s="49"/>
      <c r="AT172" s="48"/>
      <c r="AU172" s="48"/>
      <c r="AV172" s="47"/>
      <c r="AW172" s="46"/>
      <c r="AX172" s="46"/>
      <c r="AY172" s="46"/>
      <c r="AZ172" s="46"/>
      <c r="BA172" s="46"/>
      <c r="BB172" s="46"/>
      <c r="BC172" s="46"/>
      <c r="BD172" s="46"/>
      <c r="BE172" s="45">
        <f>SUM(E172:BD172)</f>
        <v>36</v>
      </c>
    </row>
    <row r="173" spans="1:57" ht="12.75">
      <c r="A173" s="401"/>
      <c r="B173" s="246" t="s">
        <v>20</v>
      </c>
      <c r="C173" s="1" t="s">
        <v>17</v>
      </c>
      <c r="D173" s="56" t="s">
        <v>83</v>
      </c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58"/>
      <c r="W173" s="52"/>
      <c r="X173" s="218"/>
      <c r="Y173" s="218"/>
      <c r="Z173" s="218"/>
      <c r="AA173" s="218"/>
      <c r="AB173" s="218"/>
      <c r="AC173" s="218"/>
      <c r="AD173" s="47"/>
      <c r="AE173" s="47"/>
      <c r="AF173" s="47"/>
      <c r="AG173" s="47"/>
      <c r="AH173" s="50"/>
      <c r="AI173" s="214"/>
      <c r="AJ173" s="214">
        <v>36</v>
      </c>
      <c r="AK173" s="233"/>
      <c r="AL173" s="233"/>
      <c r="AM173" s="233"/>
      <c r="AN173" s="233"/>
      <c r="AO173" s="50"/>
      <c r="AP173" s="49"/>
      <c r="AQ173" s="49"/>
      <c r="AR173" s="49"/>
      <c r="AS173" s="49"/>
      <c r="AT173" s="48"/>
      <c r="AU173" s="48"/>
      <c r="AV173" s="47"/>
      <c r="AW173" s="46"/>
      <c r="AX173" s="46"/>
      <c r="AY173" s="46"/>
      <c r="AZ173" s="46"/>
      <c r="BA173" s="46"/>
      <c r="BB173" s="46"/>
      <c r="BC173" s="46"/>
      <c r="BD173" s="46"/>
      <c r="BE173" s="218">
        <f>SUM(E173:BD173)</f>
        <v>36</v>
      </c>
    </row>
    <row r="174" spans="1:57" ht="12.75">
      <c r="A174" s="401"/>
      <c r="B174" s="246" t="s">
        <v>238</v>
      </c>
      <c r="C174" s="244" t="s">
        <v>239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58"/>
      <c r="W174" s="52"/>
      <c r="X174" s="218"/>
      <c r="Y174" s="218"/>
      <c r="Z174" s="218"/>
      <c r="AA174" s="218"/>
      <c r="AB174" s="218"/>
      <c r="AC174" s="218"/>
      <c r="AD174" s="47"/>
      <c r="AE174" s="47"/>
      <c r="AF174" s="47"/>
      <c r="AG174" s="47"/>
      <c r="AH174" s="50"/>
      <c r="AI174" s="214"/>
      <c r="AJ174" s="214"/>
      <c r="AK174" s="233">
        <v>36</v>
      </c>
      <c r="AL174" s="233">
        <v>36</v>
      </c>
      <c r="AM174" s="233">
        <v>36</v>
      </c>
      <c r="AN174" s="233">
        <v>36</v>
      </c>
      <c r="AO174" s="50"/>
      <c r="AP174" s="49"/>
      <c r="AQ174" s="49"/>
      <c r="AR174" s="49"/>
      <c r="AS174" s="49"/>
      <c r="AT174" s="48"/>
      <c r="AU174" s="48"/>
      <c r="AV174" s="47"/>
      <c r="AW174" s="46"/>
      <c r="AX174" s="46"/>
      <c r="AY174" s="46"/>
      <c r="AZ174" s="46"/>
      <c r="BA174" s="46"/>
      <c r="BB174" s="46"/>
      <c r="BC174" s="46"/>
      <c r="BD174" s="46"/>
      <c r="BE174" s="218">
        <f>SUM(E174:BD174)</f>
        <v>144</v>
      </c>
    </row>
    <row r="175" spans="1:57" ht="12.75">
      <c r="A175" s="402"/>
      <c r="B175" s="220" t="s">
        <v>240</v>
      </c>
      <c r="C175" s="11" t="s">
        <v>23</v>
      </c>
      <c r="D175" s="56" t="s">
        <v>83</v>
      </c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58"/>
      <c r="W175" s="52"/>
      <c r="X175" s="47"/>
      <c r="Y175" s="47"/>
      <c r="Z175" s="47"/>
      <c r="AA175" s="46"/>
      <c r="AB175" s="46"/>
      <c r="AC175" s="47"/>
      <c r="AD175" s="7"/>
      <c r="AE175" s="7"/>
      <c r="AF175" s="7"/>
      <c r="AG175" s="7"/>
      <c r="AH175" s="54"/>
      <c r="AI175" s="214"/>
      <c r="AJ175" s="214"/>
      <c r="AK175" s="233"/>
      <c r="AL175" s="233"/>
      <c r="AM175" s="233"/>
      <c r="AN175" s="233"/>
      <c r="AO175" s="50"/>
      <c r="AP175" s="49">
        <v>36</v>
      </c>
      <c r="AQ175" s="49">
        <v>36</v>
      </c>
      <c r="AR175" s="49">
        <v>36</v>
      </c>
      <c r="AS175" s="49">
        <v>36</v>
      </c>
      <c r="AT175" s="49">
        <v>36</v>
      </c>
      <c r="AU175" s="49">
        <v>36</v>
      </c>
      <c r="AV175" s="47"/>
      <c r="AW175" s="46"/>
      <c r="AX175" s="46"/>
      <c r="AY175" s="46"/>
      <c r="AZ175" s="46"/>
      <c r="BA175" s="46"/>
      <c r="BB175" s="46"/>
      <c r="BC175" s="46"/>
      <c r="BD175" s="46"/>
      <c r="BE175" s="45">
        <f>SUM(E175:BD175)</f>
        <v>216</v>
      </c>
    </row>
    <row r="176" spans="1:57" ht="12.75">
      <c r="A176" s="44" t="s">
        <v>81</v>
      </c>
      <c r="B176" s="37"/>
      <c r="C176" s="43"/>
      <c r="D176" s="42"/>
      <c r="E176" s="32">
        <f>E175+E174+E173+E172+E170+E168+E166+E164+E158+E156+E154+E152+E150+E148+E144+E142+E138</f>
        <v>36</v>
      </c>
      <c r="F176" s="32">
        <f aca="true" t="shared" si="4" ref="F176:AU176">F175+F174+F173+F172+F170+F168+F166+F164+F158+F156+F154+F152+F150+F148+F144+F142+F138</f>
        <v>36</v>
      </c>
      <c r="G176" s="32">
        <f t="shared" si="4"/>
        <v>36</v>
      </c>
      <c r="H176" s="32">
        <f t="shared" si="4"/>
        <v>36</v>
      </c>
      <c r="I176" s="32">
        <f t="shared" si="4"/>
        <v>36</v>
      </c>
      <c r="J176" s="32">
        <f t="shared" si="4"/>
        <v>36</v>
      </c>
      <c r="K176" s="32">
        <f t="shared" si="4"/>
        <v>36</v>
      </c>
      <c r="L176" s="32">
        <f t="shared" si="4"/>
        <v>36</v>
      </c>
      <c r="M176" s="32">
        <f t="shared" si="4"/>
        <v>36</v>
      </c>
      <c r="N176" s="32">
        <f t="shared" si="4"/>
        <v>36</v>
      </c>
      <c r="O176" s="32">
        <f t="shared" si="4"/>
        <v>36</v>
      </c>
      <c r="P176" s="32">
        <f t="shared" si="4"/>
        <v>36</v>
      </c>
      <c r="Q176" s="32">
        <f t="shared" si="4"/>
        <v>36</v>
      </c>
      <c r="R176" s="32">
        <f t="shared" si="4"/>
        <v>36</v>
      </c>
      <c r="S176" s="32">
        <f t="shared" si="4"/>
        <v>36</v>
      </c>
      <c r="T176" s="32">
        <f t="shared" si="4"/>
        <v>36</v>
      </c>
      <c r="U176" s="32">
        <f t="shared" si="4"/>
        <v>36</v>
      </c>
      <c r="V176" s="32">
        <f t="shared" si="4"/>
        <v>0</v>
      </c>
      <c r="W176" s="32">
        <f t="shared" si="4"/>
        <v>0</v>
      </c>
      <c r="X176" s="32">
        <f t="shared" si="4"/>
        <v>36</v>
      </c>
      <c r="Y176" s="32">
        <f t="shared" si="4"/>
        <v>36</v>
      </c>
      <c r="Z176" s="32">
        <f t="shared" si="4"/>
        <v>36</v>
      </c>
      <c r="AA176" s="32">
        <f t="shared" si="4"/>
        <v>36</v>
      </c>
      <c r="AB176" s="32">
        <f t="shared" si="4"/>
        <v>36</v>
      </c>
      <c r="AC176" s="32">
        <f t="shared" si="4"/>
        <v>36</v>
      </c>
      <c r="AD176" s="32">
        <f t="shared" si="4"/>
        <v>36</v>
      </c>
      <c r="AE176" s="32">
        <f t="shared" si="4"/>
        <v>36</v>
      </c>
      <c r="AF176" s="32">
        <f t="shared" si="4"/>
        <v>36</v>
      </c>
      <c r="AG176" s="32">
        <f t="shared" si="4"/>
        <v>36</v>
      </c>
      <c r="AH176" s="32">
        <f t="shared" si="4"/>
        <v>0</v>
      </c>
      <c r="AI176" s="32">
        <f t="shared" si="4"/>
        <v>36</v>
      </c>
      <c r="AJ176" s="32">
        <f t="shared" si="4"/>
        <v>36</v>
      </c>
      <c r="AK176" s="32">
        <f t="shared" si="4"/>
        <v>36</v>
      </c>
      <c r="AL176" s="32">
        <f t="shared" si="4"/>
        <v>36</v>
      </c>
      <c r="AM176" s="32">
        <f t="shared" si="4"/>
        <v>36</v>
      </c>
      <c r="AN176" s="32">
        <f t="shared" si="4"/>
        <v>36</v>
      </c>
      <c r="AO176" s="32">
        <f t="shared" si="4"/>
        <v>0</v>
      </c>
      <c r="AP176" s="32">
        <f t="shared" si="4"/>
        <v>36</v>
      </c>
      <c r="AQ176" s="32">
        <f t="shared" si="4"/>
        <v>36</v>
      </c>
      <c r="AR176" s="32">
        <f t="shared" si="4"/>
        <v>36</v>
      </c>
      <c r="AS176" s="32">
        <f t="shared" si="4"/>
        <v>36</v>
      </c>
      <c r="AT176" s="32">
        <f t="shared" si="4"/>
        <v>36</v>
      </c>
      <c r="AU176" s="32">
        <f t="shared" si="4"/>
        <v>36</v>
      </c>
      <c r="AV176" s="34"/>
      <c r="AW176" s="33"/>
      <c r="AX176" s="33"/>
      <c r="AY176" s="33"/>
      <c r="AZ176" s="33"/>
      <c r="BA176" s="33"/>
      <c r="BB176" s="33"/>
      <c r="BC176" s="33"/>
      <c r="BD176" s="33"/>
      <c r="BE176" s="39">
        <f>SUM(E176:BD176)</f>
        <v>1404</v>
      </c>
    </row>
    <row r="177" spans="1:57" ht="12.75">
      <c r="A177" s="427" t="s">
        <v>80</v>
      </c>
      <c r="B177" s="428"/>
      <c r="C177" s="428"/>
      <c r="D177" s="429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8"/>
      <c r="T177" s="38"/>
      <c r="U177" s="176"/>
      <c r="V177" s="176"/>
      <c r="W177" s="247"/>
      <c r="X177" s="35"/>
      <c r="Y177" s="35"/>
      <c r="Z177" s="35"/>
      <c r="AA177" s="35"/>
      <c r="AB177" s="176"/>
      <c r="AC177" s="176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4"/>
      <c r="AW177" s="33"/>
      <c r="AX177" s="33"/>
      <c r="AY177" s="33"/>
      <c r="AZ177" s="33"/>
      <c r="BA177" s="33"/>
      <c r="BB177" s="33"/>
      <c r="BC177" s="33"/>
      <c r="BD177" s="33"/>
      <c r="BE177" s="32"/>
    </row>
    <row r="178" spans="1:57" ht="12.75">
      <c r="A178" s="427" t="s">
        <v>79</v>
      </c>
      <c r="B178" s="428"/>
      <c r="C178" s="428"/>
      <c r="D178" s="429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5"/>
      <c r="V178" s="35"/>
      <c r="W178" s="36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4"/>
      <c r="AW178" s="33"/>
      <c r="AX178" s="33"/>
      <c r="AY178" s="33"/>
      <c r="AZ178" s="33"/>
      <c r="BA178" s="33"/>
      <c r="BB178" s="33"/>
      <c r="BC178" s="33"/>
      <c r="BD178" s="33"/>
      <c r="BE178" s="32"/>
    </row>
    <row r="183" ht="12.75">
      <c r="B183" s="30"/>
    </row>
    <row r="184" ht="12.75">
      <c r="B184" s="30"/>
    </row>
  </sheetData>
  <sheetProtection/>
  <mergeCells count="203">
    <mergeCell ref="B23:B24"/>
    <mergeCell ref="C23:C24"/>
    <mergeCell ref="C39:C40"/>
    <mergeCell ref="B25:B26"/>
    <mergeCell ref="B11:B14"/>
    <mergeCell ref="C19:C20"/>
    <mergeCell ref="B19:B20"/>
    <mergeCell ref="C21:C22"/>
    <mergeCell ref="C13:C14"/>
    <mergeCell ref="C43:C44"/>
    <mergeCell ref="B39:B40"/>
    <mergeCell ref="B41:B42"/>
    <mergeCell ref="C41:C42"/>
    <mergeCell ref="C31:C32"/>
    <mergeCell ref="C37:C38"/>
    <mergeCell ref="B43:B44"/>
    <mergeCell ref="A177:D177"/>
    <mergeCell ref="A178:D178"/>
    <mergeCell ref="B170:B171"/>
    <mergeCell ref="C170:C171"/>
    <mergeCell ref="B45:B46"/>
    <mergeCell ref="C45:C46"/>
    <mergeCell ref="D131:D135"/>
    <mergeCell ref="C115:C116"/>
    <mergeCell ref="B121:B122"/>
    <mergeCell ref="C119:C120"/>
    <mergeCell ref="BA131:BD131"/>
    <mergeCell ref="BE131:BE135"/>
    <mergeCell ref="E132:BD132"/>
    <mergeCell ref="E134:BD134"/>
    <mergeCell ref="B140:B141"/>
    <mergeCell ref="C140:C141"/>
    <mergeCell ref="AA131:AD131"/>
    <mergeCell ref="AE131:AH131"/>
    <mergeCell ref="AJ131:AL131"/>
    <mergeCell ref="AN131:AQ131"/>
    <mergeCell ref="AW131:AY131"/>
    <mergeCell ref="N131:Q131"/>
    <mergeCell ref="R131:U131"/>
    <mergeCell ref="W131:Z131"/>
    <mergeCell ref="B168:B169"/>
    <mergeCell ref="C168:C169"/>
    <mergeCell ref="B158:B159"/>
    <mergeCell ref="B150:B151"/>
    <mergeCell ref="B144:B145"/>
    <mergeCell ref="C162:C163"/>
    <mergeCell ref="J131:L131"/>
    <mergeCell ref="C142:C143"/>
    <mergeCell ref="B146:B147"/>
    <mergeCell ref="C160:C161"/>
    <mergeCell ref="B162:B163"/>
    <mergeCell ref="AR131:AU131"/>
    <mergeCell ref="B160:B161"/>
    <mergeCell ref="B142:B143"/>
    <mergeCell ref="E131:H131"/>
    <mergeCell ref="B154:B155"/>
    <mergeCell ref="C109:C110"/>
    <mergeCell ref="C156:C157"/>
    <mergeCell ref="C164:C165"/>
    <mergeCell ref="B164:B165"/>
    <mergeCell ref="C158:C159"/>
    <mergeCell ref="C146:C147"/>
    <mergeCell ref="B152:B153"/>
    <mergeCell ref="B113:B114"/>
    <mergeCell ref="C113:C114"/>
    <mergeCell ref="B115:B116"/>
    <mergeCell ref="B117:B118"/>
    <mergeCell ref="C117:C118"/>
    <mergeCell ref="B111:B112"/>
    <mergeCell ref="C111:C112"/>
    <mergeCell ref="B166:B167"/>
    <mergeCell ref="C166:C167"/>
    <mergeCell ref="B156:B157"/>
    <mergeCell ref="A127:D127"/>
    <mergeCell ref="A131:A135"/>
    <mergeCell ref="B129:AM129"/>
    <mergeCell ref="B131:B135"/>
    <mergeCell ref="C131:C135"/>
    <mergeCell ref="C93:C94"/>
    <mergeCell ref="C105:C106"/>
    <mergeCell ref="B103:B104"/>
    <mergeCell ref="B148:B149"/>
    <mergeCell ref="C107:C108"/>
    <mergeCell ref="C103:C104"/>
    <mergeCell ref="C148:C149"/>
    <mergeCell ref="C144:C145"/>
    <mergeCell ref="C154:C155"/>
    <mergeCell ref="C152:C153"/>
    <mergeCell ref="C95:C96"/>
    <mergeCell ref="B87:B88"/>
    <mergeCell ref="C87:C88"/>
    <mergeCell ref="B105:B106"/>
    <mergeCell ref="C91:C92"/>
    <mergeCell ref="B91:B92"/>
    <mergeCell ref="B99:B100"/>
    <mergeCell ref="C99:C100"/>
    <mergeCell ref="C150:C151"/>
    <mergeCell ref="C81:C82"/>
    <mergeCell ref="B83:B84"/>
    <mergeCell ref="C83:C84"/>
    <mergeCell ref="C121:C122"/>
    <mergeCell ref="A126:D126"/>
    <mergeCell ref="A136:A175"/>
    <mergeCell ref="B136:B137"/>
    <mergeCell ref="C85:C86"/>
    <mergeCell ref="C136:C137"/>
    <mergeCell ref="AN68:AQ68"/>
    <mergeCell ref="AR68:AU68"/>
    <mergeCell ref="AW68:AY68"/>
    <mergeCell ref="BA68:BD68"/>
    <mergeCell ref="BE68:BE72"/>
    <mergeCell ref="E69:BD69"/>
    <mergeCell ref="E71:BD71"/>
    <mergeCell ref="N68:Q68"/>
    <mergeCell ref="R68:U68"/>
    <mergeCell ref="AE68:AH68"/>
    <mergeCell ref="AJ68:AL68"/>
    <mergeCell ref="A68:A72"/>
    <mergeCell ref="B68:B72"/>
    <mergeCell ref="C68:C72"/>
    <mergeCell ref="D68:D72"/>
    <mergeCell ref="E68:H68"/>
    <mergeCell ref="J68:L68"/>
    <mergeCell ref="AA68:AC68"/>
    <mergeCell ref="W68:Y68"/>
    <mergeCell ref="B59:B60"/>
    <mergeCell ref="C59:C60"/>
    <mergeCell ref="C89:C90"/>
    <mergeCell ref="B101:B102"/>
    <mergeCell ref="C101:C102"/>
    <mergeCell ref="B73:B74"/>
    <mergeCell ref="C73:C74"/>
    <mergeCell ref="B75:B76"/>
    <mergeCell ref="C75:C76"/>
    <mergeCell ref="C77:C78"/>
    <mergeCell ref="B55:B56"/>
    <mergeCell ref="C55:C56"/>
    <mergeCell ref="A63:C63"/>
    <mergeCell ref="B89:B90"/>
    <mergeCell ref="A73:A124"/>
    <mergeCell ref="B119:B120"/>
    <mergeCell ref="B107:B108"/>
    <mergeCell ref="B109:B110"/>
    <mergeCell ref="C57:C58"/>
    <mergeCell ref="B57:B58"/>
    <mergeCell ref="A7:A42"/>
    <mergeCell ref="B7:B8"/>
    <mergeCell ref="C7:C8"/>
    <mergeCell ref="B9:B10"/>
    <mergeCell ref="B51:B52"/>
    <mergeCell ref="C51:C52"/>
    <mergeCell ref="C29:C30"/>
    <mergeCell ref="C33:C34"/>
    <mergeCell ref="C35:C36"/>
    <mergeCell ref="B33:B38"/>
    <mergeCell ref="C9:C10"/>
    <mergeCell ref="B15:B16"/>
    <mergeCell ref="C15:C16"/>
    <mergeCell ref="B17:B18"/>
    <mergeCell ref="C17:C18"/>
    <mergeCell ref="B27:B28"/>
    <mergeCell ref="C25:C26"/>
    <mergeCell ref="C27:C28"/>
    <mergeCell ref="C11:C12"/>
    <mergeCell ref="B21:B22"/>
    <mergeCell ref="AN2:AP2"/>
    <mergeCell ref="AR2:AU2"/>
    <mergeCell ref="AV2:AY2"/>
    <mergeCell ref="BA2:BD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1:M1"/>
    <mergeCell ref="A2:A6"/>
    <mergeCell ref="B2:B6"/>
    <mergeCell ref="C2:C6"/>
    <mergeCell ref="D2:D6"/>
    <mergeCell ref="E2:H2"/>
    <mergeCell ref="I2:L2"/>
    <mergeCell ref="C79:C80"/>
    <mergeCell ref="B81:B82"/>
    <mergeCell ref="C97:C98"/>
    <mergeCell ref="B97:B98"/>
    <mergeCell ref="B77:B80"/>
    <mergeCell ref="B85:B86"/>
    <mergeCell ref="B93:B94"/>
    <mergeCell ref="B95:B96"/>
    <mergeCell ref="B47:B48"/>
    <mergeCell ref="C47:C48"/>
    <mergeCell ref="C49:C50"/>
    <mergeCell ref="B49:B50"/>
    <mergeCell ref="B138:B139"/>
    <mergeCell ref="C138:C139"/>
    <mergeCell ref="A64:D64"/>
    <mergeCell ref="A65:D65"/>
    <mergeCell ref="B53:B54"/>
    <mergeCell ref="C53:C54"/>
  </mergeCells>
  <printOptions/>
  <pageMargins left="0.2" right="0.2" top="0.24" bottom="0.17" header="0.24" footer="0.24"/>
  <pageSetup horizontalDpi="600" verticalDpi="600" orientation="landscape" paperSize="9" scale="55" r:id="rId1"/>
  <rowBreaks count="1" manualBreakCount="1">
    <brk id="66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="80" zoomScaleNormal="80" zoomScalePageLayoutView="0" workbookViewId="0" topLeftCell="A70">
      <selection activeCell="A84" sqref="A84:O84"/>
    </sheetView>
  </sheetViews>
  <sheetFormatPr defaultColWidth="9.140625" defaultRowHeight="12.75"/>
  <cols>
    <col min="1" max="1" width="10.00390625" style="0" customWidth="1"/>
    <col min="2" max="2" width="41.57421875" style="0" customWidth="1"/>
    <col min="3" max="3" width="17.140625" style="0" customWidth="1"/>
    <col min="4" max="4" width="7.28125" style="0" customWidth="1"/>
    <col min="5" max="5" width="6.00390625" style="0" customWidth="1"/>
    <col min="6" max="6" width="5.28125" style="0" customWidth="1"/>
    <col min="7" max="7" width="4.57421875" style="0" customWidth="1"/>
    <col min="8" max="8" width="6.8515625" style="0" customWidth="1"/>
    <col min="9" max="14" width="4.57421875" style="0" customWidth="1"/>
    <col min="15" max="15" width="5.140625" style="0" customWidth="1"/>
    <col min="16" max="18" width="4.7109375" style="0" customWidth="1"/>
    <col min="19" max="19" width="5.140625" style="0" customWidth="1"/>
    <col min="20" max="21" width="4.7109375" style="0" customWidth="1"/>
    <col min="22" max="22" width="5.140625" style="0" customWidth="1"/>
    <col min="23" max="28" width="4.57421875" style="0" customWidth="1"/>
    <col min="29" max="29" width="4.8515625" style="0" customWidth="1"/>
    <col min="30" max="30" width="5.421875" style="0" customWidth="1"/>
    <col min="31" max="32" width="7.140625" style="0" customWidth="1"/>
  </cols>
  <sheetData>
    <row r="1" spans="14:31" ht="12.75">
      <c r="N1" s="2"/>
      <c r="O1" s="173"/>
      <c r="P1" s="2"/>
      <c r="Q1" s="2"/>
      <c r="R1" s="2"/>
      <c r="S1" s="2"/>
      <c r="T1" s="2"/>
      <c r="U1" s="2"/>
      <c r="V1" s="173"/>
      <c r="AA1" s="2"/>
      <c r="AE1" s="172"/>
    </row>
    <row r="2" spans="14:22" ht="12.75">
      <c r="N2" s="2"/>
      <c r="O2" s="2"/>
      <c r="P2" s="2"/>
      <c r="Q2" s="2"/>
      <c r="R2" s="2"/>
      <c r="S2" s="2"/>
      <c r="T2" s="2"/>
      <c r="U2" s="2"/>
      <c r="V2" s="2"/>
    </row>
    <row r="3" spans="14:22" ht="13.5" thickBot="1">
      <c r="N3" s="2"/>
      <c r="O3" s="2"/>
      <c r="P3" s="2"/>
      <c r="Q3" s="2"/>
      <c r="R3" s="2"/>
      <c r="S3" s="2"/>
      <c r="T3" s="2"/>
      <c r="U3" s="2"/>
      <c r="V3" s="2"/>
    </row>
    <row r="4" spans="1:31" ht="23.25" customHeight="1" thickBot="1">
      <c r="A4" s="462" t="s">
        <v>285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4"/>
    </row>
    <row r="5" spans="1:31" ht="27" customHeight="1" thickBot="1">
      <c r="A5" s="465" t="s">
        <v>0</v>
      </c>
      <c r="B5" s="468" t="s">
        <v>178</v>
      </c>
      <c r="C5" s="471" t="s">
        <v>177</v>
      </c>
      <c r="D5" s="474" t="s">
        <v>264</v>
      </c>
      <c r="E5" s="475"/>
      <c r="F5" s="475"/>
      <c r="G5" s="475"/>
      <c r="H5" s="476"/>
      <c r="I5" s="477" t="s">
        <v>176</v>
      </c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9"/>
      <c r="AD5" s="259"/>
      <c r="AE5" s="527" t="s">
        <v>175</v>
      </c>
    </row>
    <row r="6" spans="1:31" ht="42" customHeight="1" thickBot="1">
      <c r="A6" s="466"/>
      <c r="B6" s="469"/>
      <c r="C6" s="472"/>
      <c r="D6" s="483" t="s">
        <v>38</v>
      </c>
      <c r="E6" s="486" t="s">
        <v>265</v>
      </c>
      <c r="F6" s="489" t="s">
        <v>174</v>
      </c>
      <c r="G6" s="490"/>
      <c r="H6" s="491"/>
      <c r="I6" s="444" t="s">
        <v>154</v>
      </c>
      <c r="J6" s="444"/>
      <c r="K6" s="444"/>
      <c r="L6" s="444"/>
      <c r="M6" s="444"/>
      <c r="N6" s="444"/>
      <c r="O6" s="492" t="s">
        <v>155</v>
      </c>
      <c r="P6" s="444" t="s">
        <v>156</v>
      </c>
      <c r="Q6" s="444"/>
      <c r="R6" s="444"/>
      <c r="S6" s="444"/>
      <c r="T6" s="444"/>
      <c r="U6" s="444"/>
      <c r="V6" s="493" t="s">
        <v>157</v>
      </c>
      <c r="W6" s="443" t="s">
        <v>158</v>
      </c>
      <c r="X6" s="444"/>
      <c r="Y6" s="444"/>
      <c r="Z6" s="444"/>
      <c r="AA6" s="444"/>
      <c r="AB6" s="444"/>
      <c r="AC6" s="444"/>
      <c r="AD6" s="492" t="s">
        <v>159</v>
      </c>
      <c r="AE6" s="528"/>
    </row>
    <row r="7" spans="1:31" ht="43.5" customHeight="1">
      <c r="A7" s="466"/>
      <c r="B7" s="469"/>
      <c r="C7" s="472"/>
      <c r="D7" s="484"/>
      <c r="E7" s="487"/>
      <c r="F7" s="494" t="s">
        <v>169</v>
      </c>
      <c r="G7" s="496" t="s">
        <v>173</v>
      </c>
      <c r="H7" s="497"/>
      <c r="I7" s="498" t="s">
        <v>160</v>
      </c>
      <c r="J7" s="498"/>
      <c r="K7" s="498"/>
      <c r="L7" s="499" t="s">
        <v>252</v>
      </c>
      <c r="M7" s="498"/>
      <c r="N7" s="498"/>
      <c r="O7" s="472"/>
      <c r="P7" s="498" t="s">
        <v>161</v>
      </c>
      <c r="Q7" s="498"/>
      <c r="R7" s="498"/>
      <c r="S7" s="499" t="s">
        <v>253</v>
      </c>
      <c r="T7" s="498"/>
      <c r="U7" s="498"/>
      <c r="V7" s="472"/>
      <c r="W7" s="480" t="s">
        <v>162</v>
      </c>
      <c r="X7" s="481"/>
      <c r="Y7" s="481"/>
      <c r="Z7" s="482" t="s">
        <v>254</v>
      </c>
      <c r="AA7" s="481"/>
      <c r="AB7" s="481"/>
      <c r="AC7" s="529"/>
      <c r="AD7" s="472"/>
      <c r="AE7" s="528"/>
    </row>
    <row r="8" spans="1:31" ht="78" customHeight="1" thickBot="1">
      <c r="A8" s="467"/>
      <c r="B8" s="470"/>
      <c r="C8" s="473"/>
      <c r="D8" s="485"/>
      <c r="E8" s="488"/>
      <c r="F8" s="495"/>
      <c r="G8" s="171" t="s">
        <v>172</v>
      </c>
      <c r="H8" s="276" t="s">
        <v>263</v>
      </c>
      <c r="I8" s="170" t="s">
        <v>163</v>
      </c>
      <c r="J8" s="167" t="s">
        <v>164</v>
      </c>
      <c r="K8" s="167" t="s">
        <v>165</v>
      </c>
      <c r="L8" s="167" t="s">
        <v>163</v>
      </c>
      <c r="M8" s="168" t="s">
        <v>164</v>
      </c>
      <c r="N8" s="168" t="s">
        <v>165</v>
      </c>
      <c r="O8" s="473"/>
      <c r="P8" s="170" t="s">
        <v>163</v>
      </c>
      <c r="Q8" s="167" t="s">
        <v>164</v>
      </c>
      <c r="R8" s="167" t="s">
        <v>165</v>
      </c>
      <c r="S8" s="167" t="s">
        <v>163</v>
      </c>
      <c r="T8" s="168" t="s">
        <v>164</v>
      </c>
      <c r="U8" s="168" t="s">
        <v>165</v>
      </c>
      <c r="V8" s="473"/>
      <c r="W8" s="169" t="s">
        <v>163</v>
      </c>
      <c r="X8" s="167" t="s">
        <v>164</v>
      </c>
      <c r="Y8" s="167" t="s">
        <v>165</v>
      </c>
      <c r="Z8" s="167" t="s">
        <v>163</v>
      </c>
      <c r="AA8" s="168" t="s">
        <v>164</v>
      </c>
      <c r="AB8" s="167" t="s">
        <v>165</v>
      </c>
      <c r="AC8" s="167" t="s">
        <v>245</v>
      </c>
      <c r="AD8" s="473"/>
      <c r="AE8" s="530"/>
    </row>
    <row r="9" spans="1:31" ht="25.5">
      <c r="A9" s="164" t="s">
        <v>1</v>
      </c>
      <c r="B9" s="166" t="s">
        <v>171</v>
      </c>
      <c r="C9" s="165"/>
      <c r="D9" s="164">
        <f>D10+D18+D28</f>
        <v>2104</v>
      </c>
      <c r="E9" s="163">
        <f>E10+E18+E28</f>
        <v>700</v>
      </c>
      <c r="F9" s="163">
        <f>F10+F18+F28</f>
        <v>1404</v>
      </c>
      <c r="G9" s="163"/>
      <c r="H9" s="162"/>
      <c r="I9" s="164">
        <f>SUM(I28+I18+I10)</f>
        <v>612</v>
      </c>
      <c r="J9" s="164"/>
      <c r="K9" s="164"/>
      <c r="L9" s="164">
        <f>SUM(L28+L18+L10)</f>
        <v>555</v>
      </c>
      <c r="M9" s="164"/>
      <c r="N9" s="164"/>
      <c r="O9" s="161">
        <f aca="true" t="shared" si="0" ref="O9:V9">SUM(O28+O18+O10)</f>
        <v>1167</v>
      </c>
      <c r="P9" s="161">
        <f t="shared" si="0"/>
        <v>141</v>
      </c>
      <c r="Q9" s="161">
        <f t="shared" si="0"/>
        <v>0</v>
      </c>
      <c r="R9" s="161">
        <f t="shared" si="0"/>
        <v>0</v>
      </c>
      <c r="S9" s="161">
        <f t="shared" si="0"/>
        <v>57</v>
      </c>
      <c r="T9" s="161">
        <f t="shared" si="0"/>
        <v>0</v>
      </c>
      <c r="U9" s="161">
        <f t="shared" si="0"/>
        <v>0</v>
      </c>
      <c r="V9" s="161">
        <f t="shared" si="0"/>
        <v>198</v>
      </c>
      <c r="W9" s="164"/>
      <c r="X9" s="163"/>
      <c r="Y9" s="163"/>
      <c r="Z9" s="163"/>
      <c r="AA9" s="163"/>
      <c r="AB9" s="162"/>
      <c r="AC9" s="264"/>
      <c r="AD9" s="161"/>
      <c r="AE9" s="260">
        <f>SUM(O9+V9+AD9)</f>
        <v>1365</v>
      </c>
    </row>
    <row r="10" spans="1:31" ht="25.5">
      <c r="A10" s="158" t="s">
        <v>142</v>
      </c>
      <c r="B10" s="274" t="s">
        <v>234</v>
      </c>
      <c r="C10" s="273" t="s">
        <v>255</v>
      </c>
      <c r="D10" s="283">
        <f>D11+D12+D13+D14+D15+D16+D17</f>
        <v>1273</v>
      </c>
      <c r="E10" s="283">
        <f aca="true" t="shared" si="1" ref="E10:AE10">E11+E12+E13+E14+E15+E16+E17</f>
        <v>423</v>
      </c>
      <c r="F10" s="283">
        <f t="shared" si="1"/>
        <v>850</v>
      </c>
      <c r="G10" s="283">
        <f t="shared" si="1"/>
        <v>472</v>
      </c>
      <c r="H10" s="283">
        <f t="shared" si="1"/>
        <v>0</v>
      </c>
      <c r="I10" s="283">
        <f t="shared" si="1"/>
        <v>330</v>
      </c>
      <c r="J10" s="283">
        <f t="shared" si="1"/>
        <v>0</v>
      </c>
      <c r="K10" s="283">
        <f t="shared" si="1"/>
        <v>0</v>
      </c>
      <c r="L10" s="283">
        <f t="shared" si="1"/>
        <v>407</v>
      </c>
      <c r="M10" s="283">
        <f t="shared" si="1"/>
        <v>0</v>
      </c>
      <c r="N10" s="283">
        <f t="shared" si="1"/>
        <v>0</v>
      </c>
      <c r="O10" s="283">
        <f t="shared" si="1"/>
        <v>737</v>
      </c>
      <c r="P10" s="283">
        <f t="shared" si="1"/>
        <v>73</v>
      </c>
      <c r="Q10" s="283">
        <f t="shared" si="1"/>
        <v>0</v>
      </c>
      <c r="R10" s="283">
        <f t="shared" si="1"/>
        <v>0</v>
      </c>
      <c r="S10" s="283">
        <f t="shared" si="1"/>
        <v>40</v>
      </c>
      <c r="T10" s="283">
        <f t="shared" si="1"/>
        <v>0</v>
      </c>
      <c r="U10" s="283">
        <f t="shared" si="1"/>
        <v>0</v>
      </c>
      <c r="V10" s="283">
        <f t="shared" si="1"/>
        <v>113</v>
      </c>
      <c r="W10" s="283">
        <f t="shared" si="1"/>
        <v>0</v>
      </c>
      <c r="X10" s="283">
        <f t="shared" si="1"/>
        <v>0</v>
      </c>
      <c r="Y10" s="283">
        <f t="shared" si="1"/>
        <v>0</v>
      </c>
      <c r="Z10" s="283">
        <f t="shared" si="1"/>
        <v>0</v>
      </c>
      <c r="AA10" s="283">
        <f t="shared" si="1"/>
        <v>0</v>
      </c>
      <c r="AB10" s="283">
        <f t="shared" si="1"/>
        <v>0</v>
      </c>
      <c r="AC10" s="283">
        <f t="shared" si="1"/>
        <v>0</v>
      </c>
      <c r="AD10" s="283">
        <f t="shared" si="1"/>
        <v>0</v>
      </c>
      <c r="AE10" s="283">
        <f t="shared" si="1"/>
        <v>850</v>
      </c>
    </row>
    <row r="11" spans="1:31" ht="12.75">
      <c r="A11" s="333" t="s">
        <v>143</v>
      </c>
      <c r="B11" s="201" t="s">
        <v>273</v>
      </c>
      <c r="C11" s="190" t="s">
        <v>31</v>
      </c>
      <c r="D11" s="531">
        <f>E11+F11</f>
        <v>117</v>
      </c>
      <c r="E11" s="311">
        <v>39</v>
      </c>
      <c r="F11" s="270">
        <f>O11+V11+AD11</f>
        <v>78</v>
      </c>
      <c r="G11" s="311">
        <v>29</v>
      </c>
      <c r="H11" s="315"/>
      <c r="I11" s="532">
        <v>17</v>
      </c>
      <c r="J11" s="533"/>
      <c r="K11" s="311"/>
      <c r="L11" s="311">
        <v>19</v>
      </c>
      <c r="M11" s="315"/>
      <c r="N11" s="534"/>
      <c r="O11" s="194">
        <f>SUM(I11:N11)</f>
        <v>36</v>
      </c>
      <c r="P11" s="533">
        <v>17</v>
      </c>
      <c r="Q11" s="533"/>
      <c r="R11" s="311"/>
      <c r="S11" s="311">
        <v>25</v>
      </c>
      <c r="T11" s="315"/>
      <c r="U11" s="315"/>
      <c r="V11" s="317">
        <f>SUM(P11:U11)</f>
        <v>42</v>
      </c>
      <c r="W11" s="533">
        <v>0</v>
      </c>
      <c r="X11" s="533"/>
      <c r="Y11" s="311"/>
      <c r="Z11" s="311"/>
      <c r="AA11" s="315"/>
      <c r="AB11" s="315"/>
      <c r="AC11" s="535"/>
      <c r="AD11" s="194">
        <f>SUM(W11:AC11)</f>
        <v>0</v>
      </c>
      <c r="AE11" s="304">
        <f aca="true" t="shared" si="2" ref="AE11:AE49">SUM(O11+V11+AD11)</f>
        <v>78</v>
      </c>
    </row>
    <row r="12" spans="1:31" ht="12.75">
      <c r="A12" s="334"/>
      <c r="B12" s="244" t="s">
        <v>274</v>
      </c>
      <c r="C12" s="155" t="s">
        <v>39</v>
      </c>
      <c r="D12" s="531">
        <f aca="true" t="shared" si="3" ref="D12:D17">E12+F12</f>
        <v>175</v>
      </c>
      <c r="E12" s="311">
        <v>58</v>
      </c>
      <c r="F12" s="270">
        <f aca="true" t="shared" si="4" ref="F12:F17">O12+V12+AD12</f>
        <v>117</v>
      </c>
      <c r="G12" s="311">
        <v>38</v>
      </c>
      <c r="H12" s="315"/>
      <c r="I12" s="532">
        <v>43</v>
      </c>
      <c r="J12" s="533"/>
      <c r="K12" s="311"/>
      <c r="L12" s="311">
        <v>42</v>
      </c>
      <c r="M12" s="315"/>
      <c r="N12" s="534"/>
      <c r="O12" s="194">
        <f aca="true" t="shared" si="5" ref="O12:O17">SUM(I12:N12)</f>
        <v>85</v>
      </c>
      <c r="P12" s="533">
        <v>17</v>
      </c>
      <c r="Q12" s="533"/>
      <c r="R12" s="311"/>
      <c r="S12" s="311">
        <v>15</v>
      </c>
      <c r="T12" s="315"/>
      <c r="U12" s="315"/>
      <c r="V12" s="317">
        <f>U12+T12+S12+R12+Q12+P12</f>
        <v>32</v>
      </c>
      <c r="W12" s="533"/>
      <c r="X12" s="533"/>
      <c r="Y12" s="311"/>
      <c r="Z12" s="311"/>
      <c r="AA12" s="315"/>
      <c r="AB12" s="315"/>
      <c r="AC12" s="535"/>
      <c r="AD12" s="194">
        <f aca="true" t="shared" si="6" ref="AD12:AD17">SUM(W12:AC12)</f>
        <v>0</v>
      </c>
      <c r="AE12" s="304">
        <f t="shared" si="2"/>
        <v>117</v>
      </c>
    </row>
    <row r="13" spans="1:31" ht="12.75">
      <c r="A13" s="248" t="s">
        <v>144</v>
      </c>
      <c r="B13" s="203" t="s">
        <v>2</v>
      </c>
      <c r="C13" s="155" t="s">
        <v>39</v>
      </c>
      <c r="D13" s="531">
        <f t="shared" si="3"/>
        <v>175</v>
      </c>
      <c r="E13" s="311">
        <v>58</v>
      </c>
      <c r="F13" s="270">
        <f t="shared" si="4"/>
        <v>117</v>
      </c>
      <c r="G13" s="311">
        <v>113</v>
      </c>
      <c r="H13" s="315"/>
      <c r="I13" s="532">
        <v>51</v>
      </c>
      <c r="J13" s="533"/>
      <c r="K13" s="311"/>
      <c r="L13" s="311">
        <v>66</v>
      </c>
      <c r="M13" s="315"/>
      <c r="N13" s="534"/>
      <c r="O13" s="194">
        <f t="shared" si="5"/>
        <v>117</v>
      </c>
      <c r="P13" s="533"/>
      <c r="Q13" s="533"/>
      <c r="R13" s="311"/>
      <c r="S13" s="311"/>
      <c r="T13" s="315"/>
      <c r="U13" s="315"/>
      <c r="V13" s="317">
        <f>SUM(P13:U13)</f>
        <v>0</v>
      </c>
      <c r="W13" s="533"/>
      <c r="X13" s="533"/>
      <c r="Y13" s="311"/>
      <c r="Z13" s="311"/>
      <c r="AA13" s="315"/>
      <c r="AB13" s="315"/>
      <c r="AC13" s="535"/>
      <c r="AD13" s="194">
        <f t="shared" si="6"/>
        <v>0</v>
      </c>
      <c r="AE13" s="304">
        <f t="shared" si="2"/>
        <v>117</v>
      </c>
    </row>
    <row r="14" spans="1:31" ht="12.75">
      <c r="A14" s="249" t="s">
        <v>145</v>
      </c>
      <c r="B14" s="203" t="s">
        <v>6</v>
      </c>
      <c r="C14" s="190" t="s">
        <v>31</v>
      </c>
      <c r="D14" s="531">
        <f t="shared" si="3"/>
        <v>351</v>
      </c>
      <c r="E14" s="311">
        <f aca="true" t="shared" si="7" ref="E14:E27">AE14/2</f>
        <v>117</v>
      </c>
      <c r="F14" s="270">
        <f t="shared" si="4"/>
        <v>234</v>
      </c>
      <c r="G14" s="311">
        <v>73</v>
      </c>
      <c r="H14" s="315"/>
      <c r="I14" s="536">
        <v>100</v>
      </c>
      <c r="J14" s="533"/>
      <c r="K14" s="311"/>
      <c r="L14" s="311">
        <v>134</v>
      </c>
      <c r="M14" s="315"/>
      <c r="N14" s="534"/>
      <c r="O14" s="194">
        <f t="shared" si="5"/>
        <v>234</v>
      </c>
      <c r="P14" s="533"/>
      <c r="Q14" s="533"/>
      <c r="R14" s="311"/>
      <c r="S14" s="311"/>
      <c r="T14" s="315"/>
      <c r="U14" s="315"/>
      <c r="V14" s="317">
        <f>SUM(P14:U14)</f>
        <v>0</v>
      </c>
      <c r="W14" s="533"/>
      <c r="X14" s="533"/>
      <c r="Y14" s="311"/>
      <c r="Z14" s="311"/>
      <c r="AA14" s="315"/>
      <c r="AB14" s="315"/>
      <c r="AC14" s="534"/>
      <c r="AD14" s="194">
        <f t="shared" si="6"/>
        <v>0</v>
      </c>
      <c r="AE14" s="308">
        <f t="shared" si="2"/>
        <v>234</v>
      </c>
    </row>
    <row r="15" spans="1:31" ht="12.75">
      <c r="A15" s="249" t="s">
        <v>146</v>
      </c>
      <c r="B15" s="159" t="s">
        <v>3</v>
      </c>
      <c r="C15" s="194" t="s">
        <v>39</v>
      </c>
      <c r="D15" s="531">
        <f t="shared" si="3"/>
        <v>175</v>
      </c>
      <c r="E15" s="311">
        <v>58</v>
      </c>
      <c r="F15" s="270">
        <f t="shared" si="4"/>
        <v>117</v>
      </c>
      <c r="G15" s="311">
        <v>92</v>
      </c>
      <c r="H15" s="315"/>
      <c r="I15" s="536">
        <v>51</v>
      </c>
      <c r="J15" s="533"/>
      <c r="K15" s="311"/>
      <c r="L15" s="311">
        <v>66</v>
      </c>
      <c r="M15" s="315"/>
      <c r="N15" s="534"/>
      <c r="O15" s="194">
        <f t="shared" si="5"/>
        <v>117</v>
      </c>
      <c r="P15" s="533"/>
      <c r="Q15" s="533"/>
      <c r="R15" s="311"/>
      <c r="S15" s="311"/>
      <c r="T15" s="315"/>
      <c r="U15" s="315"/>
      <c r="V15" s="317">
        <f>SUM(P15:U15)</f>
        <v>0</v>
      </c>
      <c r="W15" s="533"/>
      <c r="X15" s="533"/>
      <c r="Y15" s="311"/>
      <c r="Z15" s="311"/>
      <c r="AA15" s="315"/>
      <c r="AB15" s="315"/>
      <c r="AC15" s="534"/>
      <c r="AD15" s="194">
        <f t="shared" si="6"/>
        <v>0</v>
      </c>
      <c r="AE15" s="304">
        <f t="shared" si="2"/>
        <v>117</v>
      </c>
    </row>
    <row r="16" spans="1:31" ht="12.75">
      <c r="A16" s="249" t="s">
        <v>230</v>
      </c>
      <c r="B16" s="204" t="s">
        <v>4</v>
      </c>
      <c r="C16" s="155" t="s">
        <v>39</v>
      </c>
      <c r="D16" s="531">
        <f t="shared" si="3"/>
        <v>175</v>
      </c>
      <c r="E16" s="311">
        <v>58</v>
      </c>
      <c r="F16" s="270">
        <f t="shared" si="4"/>
        <v>117</v>
      </c>
      <c r="G16" s="311">
        <v>115</v>
      </c>
      <c r="H16" s="315"/>
      <c r="I16" s="536">
        <v>34</v>
      </c>
      <c r="J16" s="533"/>
      <c r="K16" s="311"/>
      <c r="L16" s="311">
        <v>44</v>
      </c>
      <c r="M16" s="315"/>
      <c r="N16" s="534"/>
      <c r="O16" s="194">
        <f t="shared" si="5"/>
        <v>78</v>
      </c>
      <c r="P16" s="533">
        <v>39</v>
      </c>
      <c r="Q16" s="533"/>
      <c r="R16" s="311"/>
      <c r="S16" s="311"/>
      <c r="T16" s="315"/>
      <c r="U16" s="315"/>
      <c r="V16" s="317">
        <f>SUM(P16:U16)</f>
        <v>39</v>
      </c>
      <c r="W16" s="533"/>
      <c r="X16" s="533"/>
      <c r="Y16" s="311"/>
      <c r="Z16" s="311"/>
      <c r="AA16" s="315"/>
      <c r="AB16" s="315"/>
      <c r="AC16" s="534"/>
      <c r="AD16" s="194">
        <f t="shared" si="6"/>
        <v>0</v>
      </c>
      <c r="AE16" s="309">
        <f t="shared" si="2"/>
        <v>117</v>
      </c>
    </row>
    <row r="17" spans="1:31" ht="12.75">
      <c r="A17" s="218" t="s">
        <v>149</v>
      </c>
      <c r="B17" s="250" t="s">
        <v>5</v>
      </c>
      <c r="C17" s="155" t="s">
        <v>39</v>
      </c>
      <c r="D17" s="531">
        <f t="shared" si="3"/>
        <v>105</v>
      </c>
      <c r="E17" s="311">
        <f t="shared" si="7"/>
        <v>35</v>
      </c>
      <c r="F17" s="270">
        <f t="shared" si="4"/>
        <v>70</v>
      </c>
      <c r="G17" s="311">
        <v>12</v>
      </c>
      <c r="H17" s="315"/>
      <c r="I17" s="536">
        <v>34</v>
      </c>
      <c r="J17" s="533"/>
      <c r="K17" s="311"/>
      <c r="L17" s="311">
        <v>36</v>
      </c>
      <c r="M17" s="315"/>
      <c r="N17" s="534"/>
      <c r="O17" s="194">
        <f t="shared" si="5"/>
        <v>70</v>
      </c>
      <c r="P17" s="533"/>
      <c r="Q17" s="533"/>
      <c r="R17" s="311"/>
      <c r="S17" s="311"/>
      <c r="T17" s="315"/>
      <c r="U17" s="315"/>
      <c r="V17" s="317">
        <f>SUM(P17:U17)</f>
        <v>0</v>
      </c>
      <c r="W17" s="533"/>
      <c r="X17" s="533"/>
      <c r="Y17" s="311"/>
      <c r="Z17" s="311"/>
      <c r="AA17" s="315"/>
      <c r="AB17" s="315"/>
      <c r="AC17" s="534"/>
      <c r="AD17" s="194">
        <f t="shared" si="6"/>
        <v>0</v>
      </c>
      <c r="AE17" s="305">
        <f t="shared" si="2"/>
        <v>70</v>
      </c>
    </row>
    <row r="18" spans="1:31" ht="25.5">
      <c r="A18" s="158" t="s">
        <v>142</v>
      </c>
      <c r="B18" s="274" t="s">
        <v>233</v>
      </c>
      <c r="C18" s="275" t="s">
        <v>256</v>
      </c>
      <c r="D18" s="158">
        <f>D19+D20+D21+D22+D23+D24+D25+D26+D27</f>
        <v>772</v>
      </c>
      <c r="E18" s="158">
        <f aca="true" t="shared" si="8" ref="E18:AE18">E19+E20+E21+E22+E23+E24+E25+E26+E27</f>
        <v>257</v>
      </c>
      <c r="F18" s="158">
        <f t="shared" si="8"/>
        <v>515</v>
      </c>
      <c r="G18" s="158">
        <f t="shared" si="8"/>
        <v>152</v>
      </c>
      <c r="H18" s="158">
        <f t="shared" si="8"/>
        <v>0</v>
      </c>
      <c r="I18" s="158">
        <f t="shared" si="8"/>
        <v>282</v>
      </c>
      <c r="J18" s="158">
        <f t="shared" si="8"/>
        <v>0</v>
      </c>
      <c r="K18" s="158">
        <f t="shared" si="8"/>
        <v>0</v>
      </c>
      <c r="L18" s="158">
        <f t="shared" si="8"/>
        <v>148</v>
      </c>
      <c r="M18" s="158">
        <f t="shared" si="8"/>
        <v>0</v>
      </c>
      <c r="N18" s="158">
        <f t="shared" si="8"/>
        <v>0</v>
      </c>
      <c r="O18" s="158">
        <f t="shared" si="8"/>
        <v>430</v>
      </c>
      <c r="P18" s="158">
        <f t="shared" si="8"/>
        <v>68</v>
      </c>
      <c r="Q18" s="158">
        <f t="shared" si="8"/>
        <v>0</v>
      </c>
      <c r="R18" s="158">
        <f t="shared" si="8"/>
        <v>0</v>
      </c>
      <c r="S18" s="158">
        <f t="shared" si="8"/>
        <v>17</v>
      </c>
      <c r="T18" s="158">
        <f t="shared" si="8"/>
        <v>0</v>
      </c>
      <c r="U18" s="158">
        <f t="shared" si="8"/>
        <v>0</v>
      </c>
      <c r="V18" s="158">
        <f t="shared" si="8"/>
        <v>85</v>
      </c>
      <c r="W18" s="158">
        <f t="shared" si="8"/>
        <v>0</v>
      </c>
      <c r="X18" s="158">
        <f t="shared" si="8"/>
        <v>0</v>
      </c>
      <c r="Y18" s="158">
        <f t="shared" si="8"/>
        <v>0</v>
      </c>
      <c r="Z18" s="158">
        <f t="shared" si="8"/>
        <v>0</v>
      </c>
      <c r="AA18" s="158">
        <f t="shared" si="8"/>
        <v>0</v>
      </c>
      <c r="AB18" s="158">
        <f t="shared" si="8"/>
        <v>0</v>
      </c>
      <c r="AC18" s="158">
        <f t="shared" si="8"/>
        <v>0</v>
      </c>
      <c r="AD18" s="158">
        <f t="shared" si="8"/>
        <v>0</v>
      </c>
      <c r="AE18" s="158">
        <f t="shared" si="8"/>
        <v>515</v>
      </c>
    </row>
    <row r="19" spans="1:31" ht="12.75">
      <c r="A19" s="249" t="s">
        <v>147</v>
      </c>
      <c r="B19" s="195" t="s">
        <v>226</v>
      </c>
      <c r="C19" s="190" t="s">
        <v>31</v>
      </c>
      <c r="D19" s="279">
        <f>E19+F19</f>
        <v>150</v>
      </c>
      <c r="E19" s="311">
        <f t="shared" si="7"/>
        <v>50</v>
      </c>
      <c r="F19" s="180">
        <f>O19+V19+AD19</f>
        <v>100</v>
      </c>
      <c r="G19" s="311">
        <v>75</v>
      </c>
      <c r="H19" s="315"/>
      <c r="I19" s="532">
        <v>34</v>
      </c>
      <c r="J19" s="533"/>
      <c r="K19" s="311"/>
      <c r="L19" s="311">
        <v>66</v>
      </c>
      <c r="M19" s="315"/>
      <c r="N19" s="534"/>
      <c r="O19" s="194">
        <f>SUM(I19:N19)</f>
        <v>100</v>
      </c>
      <c r="P19" s="533">
        <v>0</v>
      </c>
      <c r="Q19" s="533"/>
      <c r="R19" s="311"/>
      <c r="S19" s="311"/>
      <c r="T19" s="315"/>
      <c r="U19" s="315"/>
      <c r="V19" s="317">
        <f>SUM(P19:U19)</f>
        <v>0</v>
      </c>
      <c r="W19" s="533">
        <v>0</v>
      </c>
      <c r="X19" s="533"/>
      <c r="Y19" s="311"/>
      <c r="Z19" s="311"/>
      <c r="AA19" s="315"/>
      <c r="AB19" s="315"/>
      <c r="AC19" s="534"/>
      <c r="AD19" s="155">
        <f>SUM(W19:AC19)</f>
        <v>0</v>
      </c>
      <c r="AE19" s="304">
        <f t="shared" si="2"/>
        <v>100</v>
      </c>
    </row>
    <row r="20" spans="1:31" ht="12.75">
      <c r="A20" s="311" t="s">
        <v>150</v>
      </c>
      <c r="B20" s="159" t="s">
        <v>289</v>
      </c>
      <c r="C20" s="190" t="s">
        <v>39</v>
      </c>
      <c r="D20" s="279">
        <f aca="true" t="shared" si="9" ref="D20:D27">E20+F20</f>
        <v>117</v>
      </c>
      <c r="E20" s="311">
        <v>39</v>
      </c>
      <c r="F20" s="180">
        <f aca="true" t="shared" si="10" ref="F20:F27">O20+V20+AD20</f>
        <v>78</v>
      </c>
      <c r="G20" s="311">
        <v>14</v>
      </c>
      <c r="H20" s="315"/>
      <c r="I20" s="536">
        <v>51</v>
      </c>
      <c r="J20" s="533"/>
      <c r="K20" s="311"/>
      <c r="L20" s="311">
        <v>27</v>
      </c>
      <c r="M20" s="315"/>
      <c r="N20" s="534"/>
      <c r="O20" s="194">
        <f aca="true" t="shared" si="11" ref="O20:O27">SUM(I20:N20)</f>
        <v>78</v>
      </c>
      <c r="P20" s="533"/>
      <c r="Q20" s="533"/>
      <c r="R20" s="311"/>
      <c r="S20" s="311"/>
      <c r="T20" s="315"/>
      <c r="U20" s="315"/>
      <c r="V20" s="317">
        <f aca="true" t="shared" si="12" ref="V20:V27">SUM(P20:U20)</f>
        <v>0</v>
      </c>
      <c r="W20" s="533"/>
      <c r="X20" s="533"/>
      <c r="Y20" s="311"/>
      <c r="Z20" s="311"/>
      <c r="AA20" s="315"/>
      <c r="AB20" s="315"/>
      <c r="AC20" s="534"/>
      <c r="AD20" s="155">
        <f aca="true" t="shared" si="13" ref="AD20:AD27">SUM(W20:AC20)</f>
        <v>0</v>
      </c>
      <c r="AE20" s="304">
        <f t="shared" si="2"/>
        <v>78</v>
      </c>
    </row>
    <row r="21" spans="1:31" ht="12.75">
      <c r="A21" s="311" t="s">
        <v>277</v>
      </c>
      <c r="B21" s="310" t="s">
        <v>290</v>
      </c>
      <c r="C21" s="190" t="s">
        <v>39</v>
      </c>
      <c r="D21" s="279">
        <f t="shared" si="9"/>
        <v>108</v>
      </c>
      <c r="E21" s="311">
        <f t="shared" si="7"/>
        <v>36</v>
      </c>
      <c r="F21" s="180">
        <f t="shared" si="10"/>
        <v>72</v>
      </c>
      <c r="G21" s="311">
        <v>18</v>
      </c>
      <c r="H21" s="315"/>
      <c r="I21" s="537">
        <v>17</v>
      </c>
      <c r="J21" s="533"/>
      <c r="K21" s="311"/>
      <c r="L21" s="311">
        <v>55</v>
      </c>
      <c r="M21" s="315"/>
      <c r="N21" s="534"/>
      <c r="O21" s="194">
        <f t="shared" si="11"/>
        <v>72</v>
      </c>
      <c r="P21" s="533"/>
      <c r="Q21" s="533"/>
      <c r="R21" s="311"/>
      <c r="S21" s="311"/>
      <c r="T21" s="315"/>
      <c r="U21" s="315"/>
      <c r="V21" s="317">
        <f t="shared" si="12"/>
        <v>0</v>
      </c>
      <c r="W21" s="533"/>
      <c r="X21" s="533"/>
      <c r="Y21" s="311"/>
      <c r="Z21" s="311"/>
      <c r="AA21" s="315"/>
      <c r="AB21" s="315"/>
      <c r="AC21" s="538"/>
      <c r="AD21" s="155">
        <f t="shared" si="13"/>
        <v>0</v>
      </c>
      <c r="AE21" s="304">
        <f t="shared" si="2"/>
        <v>72</v>
      </c>
    </row>
    <row r="22" spans="1:31" ht="12.75">
      <c r="A22" s="311" t="s">
        <v>279</v>
      </c>
      <c r="B22" s="159" t="s">
        <v>291</v>
      </c>
      <c r="C22" s="190" t="s">
        <v>39</v>
      </c>
      <c r="D22" s="279">
        <f t="shared" si="9"/>
        <v>127</v>
      </c>
      <c r="E22" s="311">
        <v>42</v>
      </c>
      <c r="F22" s="180">
        <f t="shared" si="10"/>
        <v>85</v>
      </c>
      <c r="G22" s="311">
        <v>15</v>
      </c>
      <c r="H22" s="315"/>
      <c r="I22" s="537"/>
      <c r="J22" s="533"/>
      <c r="K22" s="311"/>
      <c r="L22" s="311"/>
      <c r="M22" s="315"/>
      <c r="N22" s="534"/>
      <c r="O22" s="194">
        <f t="shared" si="11"/>
        <v>0</v>
      </c>
      <c r="P22" s="533">
        <v>68</v>
      </c>
      <c r="Q22" s="533"/>
      <c r="R22" s="311"/>
      <c r="S22" s="311">
        <v>17</v>
      </c>
      <c r="T22" s="315"/>
      <c r="U22" s="315"/>
      <c r="V22" s="317">
        <f t="shared" si="12"/>
        <v>85</v>
      </c>
      <c r="W22" s="533"/>
      <c r="X22" s="533"/>
      <c r="Y22" s="311"/>
      <c r="Z22" s="311"/>
      <c r="AA22" s="315"/>
      <c r="AB22" s="315"/>
      <c r="AC22" s="534"/>
      <c r="AD22" s="155">
        <f t="shared" si="13"/>
        <v>0</v>
      </c>
      <c r="AE22" s="304">
        <f t="shared" si="2"/>
        <v>85</v>
      </c>
    </row>
    <row r="23" spans="1:31" ht="12.75">
      <c r="A23" s="459" t="s">
        <v>228</v>
      </c>
      <c r="B23" s="159" t="s">
        <v>242</v>
      </c>
      <c r="C23" s="520" t="s">
        <v>39</v>
      </c>
      <c r="D23" s="279">
        <f t="shared" si="9"/>
        <v>72</v>
      </c>
      <c r="E23" s="311">
        <f t="shared" si="7"/>
        <v>24</v>
      </c>
      <c r="F23" s="180">
        <f t="shared" si="10"/>
        <v>48</v>
      </c>
      <c r="G23" s="311">
        <v>7</v>
      </c>
      <c r="H23" s="315"/>
      <c r="I23" s="537">
        <v>48</v>
      </c>
      <c r="J23" s="533"/>
      <c r="K23" s="311"/>
      <c r="L23" s="311"/>
      <c r="M23" s="315"/>
      <c r="N23" s="534"/>
      <c r="O23" s="194">
        <f t="shared" si="11"/>
        <v>48</v>
      </c>
      <c r="P23" s="533"/>
      <c r="Q23" s="533"/>
      <c r="R23" s="311"/>
      <c r="S23" s="311"/>
      <c r="T23" s="315"/>
      <c r="U23" s="315"/>
      <c r="V23" s="317">
        <f t="shared" si="12"/>
        <v>0</v>
      </c>
      <c r="W23" s="533"/>
      <c r="X23" s="533"/>
      <c r="Y23" s="311"/>
      <c r="Z23" s="311"/>
      <c r="AA23" s="315"/>
      <c r="AB23" s="315"/>
      <c r="AC23" s="538"/>
      <c r="AD23" s="155">
        <f t="shared" si="13"/>
        <v>0</v>
      </c>
      <c r="AE23" s="304">
        <f t="shared" si="2"/>
        <v>48</v>
      </c>
    </row>
    <row r="24" spans="1:31" ht="12.75">
      <c r="A24" s="460"/>
      <c r="B24" s="159" t="s">
        <v>243</v>
      </c>
      <c r="C24" s="521"/>
      <c r="D24" s="279">
        <f t="shared" si="9"/>
        <v>45</v>
      </c>
      <c r="E24" s="311">
        <f t="shared" si="7"/>
        <v>15</v>
      </c>
      <c r="F24" s="180">
        <f t="shared" si="10"/>
        <v>30</v>
      </c>
      <c r="G24" s="311">
        <v>2</v>
      </c>
      <c r="H24" s="315"/>
      <c r="I24" s="537">
        <v>30</v>
      </c>
      <c r="J24" s="533"/>
      <c r="K24" s="311"/>
      <c r="L24" s="311"/>
      <c r="M24" s="315"/>
      <c r="N24" s="534"/>
      <c r="O24" s="194">
        <f t="shared" si="11"/>
        <v>30</v>
      </c>
      <c r="P24" s="533"/>
      <c r="Q24" s="533"/>
      <c r="R24" s="311"/>
      <c r="S24" s="311"/>
      <c r="T24" s="315"/>
      <c r="U24" s="315"/>
      <c r="V24" s="317">
        <f t="shared" si="12"/>
        <v>0</v>
      </c>
      <c r="W24" s="533"/>
      <c r="X24" s="533"/>
      <c r="Y24" s="311"/>
      <c r="Z24" s="311"/>
      <c r="AA24" s="315"/>
      <c r="AB24" s="315"/>
      <c r="AC24" s="538"/>
      <c r="AD24" s="155">
        <f t="shared" si="13"/>
        <v>0</v>
      </c>
      <c r="AE24" s="304">
        <f t="shared" si="2"/>
        <v>30</v>
      </c>
    </row>
    <row r="25" spans="1:31" ht="12.75">
      <c r="A25" s="461"/>
      <c r="B25" s="159" t="s">
        <v>244</v>
      </c>
      <c r="C25" s="522"/>
      <c r="D25" s="279">
        <f t="shared" si="9"/>
        <v>45</v>
      </c>
      <c r="E25" s="311">
        <f t="shared" si="7"/>
        <v>15</v>
      </c>
      <c r="F25" s="180">
        <f t="shared" si="10"/>
        <v>30</v>
      </c>
      <c r="G25" s="311">
        <v>6</v>
      </c>
      <c r="H25" s="315"/>
      <c r="I25" s="537">
        <v>30</v>
      </c>
      <c r="J25" s="533"/>
      <c r="K25" s="311"/>
      <c r="L25" s="311"/>
      <c r="M25" s="315"/>
      <c r="N25" s="534"/>
      <c r="O25" s="194">
        <f t="shared" si="11"/>
        <v>30</v>
      </c>
      <c r="P25" s="533"/>
      <c r="Q25" s="533"/>
      <c r="R25" s="311"/>
      <c r="S25" s="311"/>
      <c r="T25" s="315"/>
      <c r="U25" s="315"/>
      <c r="V25" s="317">
        <f t="shared" si="12"/>
        <v>0</v>
      </c>
      <c r="W25" s="533"/>
      <c r="X25" s="533"/>
      <c r="Y25" s="311"/>
      <c r="Z25" s="311"/>
      <c r="AA25" s="315"/>
      <c r="AB25" s="315"/>
      <c r="AC25" s="538"/>
      <c r="AD25" s="155">
        <f t="shared" si="13"/>
        <v>0</v>
      </c>
      <c r="AE25" s="304">
        <f t="shared" si="2"/>
        <v>30</v>
      </c>
    </row>
    <row r="26" spans="1:31" ht="12.75">
      <c r="A26" s="248" t="s">
        <v>227</v>
      </c>
      <c r="B26" s="250" t="s">
        <v>148</v>
      </c>
      <c r="C26" s="190" t="s">
        <v>39</v>
      </c>
      <c r="D26" s="279">
        <f t="shared" si="9"/>
        <v>54</v>
      </c>
      <c r="E26" s="311">
        <f t="shared" si="7"/>
        <v>18</v>
      </c>
      <c r="F26" s="180">
        <f t="shared" si="10"/>
        <v>36</v>
      </c>
      <c r="G26" s="311">
        <v>11</v>
      </c>
      <c r="H26" s="315"/>
      <c r="I26" s="537">
        <v>36</v>
      </c>
      <c r="J26" s="533"/>
      <c r="K26" s="311"/>
      <c r="L26" s="311"/>
      <c r="M26" s="315"/>
      <c r="N26" s="534"/>
      <c r="O26" s="194">
        <f t="shared" si="11"/>
        <v>36</v>
      </c>
      <c r="P26" s="533"/>
      <c r="Q26" s="533"/>
      <c r="R26" s="311"/>
      <c r="S26" s="311"/>
      <c r="T26" s="315"/>
      <c r="U26" s="315"/>
      <c r="V26" s="317">
        <f t="shared" si="12"/>
        <v>0</v>
      </c>
      <c r="W26" s="533"/>
      <c r="X26" s="533"/>
      <c r="Y26" s="311"/>
      <c r="Z26" s="311"/>
      <c r="AA26" s="315"/>
      <c r="AB26" s="315"/>
      <c r="AC26" s="538"/>
      <c r="AD26" s="155">
        <f t="shared" si="13"/>
        <v>0</v>
      </c>
      <c r="AE26" s="304">
        <f t="shared" si="2"/>
        <v>36</v>
      </c>
    </row>
    <row r="27" spans="1:31" ht="12.75">
      <c r="A27" s="248" t="s">
        <v>229</v>
      </c>
      <c r="B27" s="252" t="s">
        <v>85</v>
      </c>
      <c r="C27" s="190" t="s">
        <v>39</v>
      </c>
      <c r="D27" s="279">
        <f t="shared" si="9"/>
        <v>54</v>
      </c>
      <c r="E27" s="311">
        <f t="shared" si="7"/>
        <v>18</v>
      </c>
      <c r="F27" s="180">
        <f t="shared" si="10"/>
        <v>36</v>
      </c>
      <c r="G27" s="311">
        <v>4</v>
      </c>
      <c r="H27" s="315"/>
      <c r="I27" s="537">
        <v>36</v>
      </c>
      <c r="J27" s="533"/>
      <c r="K27" s="311"/>
      <c r="L27" s="311"/>
      <c r="M27" s="315"/>
      <c r="N27" s="534"/>
      <c r="O27" s="194">
        <f t="shared" si="11"/>
        <v>36</v>
      </c>
      <c r="P27" s="533"/>
      <c r="Q27" s="533"/>
      <c r="R27" s="311"/>
      <c r="S27" s="311"/>
      <c r="T27" s="315"/>
      <c r="U27" s="315"/>
      <c r="V27" s="317">
        <f t="shared" si="12"/>
        <v>0</v>
      </c>
      <c r="W27" s="533"/>
      <c r="X27" s="533"/>
      <c r="Y27" s="311"/>
      <c r="Z27" s="311"/>
      <c r="AA27" s="315"/>
      <c r="AB27" s="315"/>
      <c r="AC27" s="538"/>
      <c r="AD27" s="155">
        <f t="shared" si="13"/>
        <v>0</v>
      </c>
      <c r="AE27" s="304">
        <f t="shared" si="2"/>
        <v>36</v>
      </c>
    </row>
    <row r="28" spans="1:31" ht="12.75">
      <c r="A28" s="373" t="s">
        <v>151</v>
      </c>
      <c r="B28" s="456" t="s">
        <v>232</v>
      </c>
      <c r="C28" s="453" t="s">
        <v>257</v>
      </c>
      <c r="D28" s="445">
        <f>D30</f>
        <v>59</v>
      </c>
      <c r="E28" s="445">
        <f aca="true" t="shared" si="14" ref="E28:AE28">E30</f>
        <v>20</v>
      </c>
      <c r="F28" s="445">
        <f t="shared" si="14"/>
        <v>39</v>
      </c>
      <c r="G28" s="445">
        <f t="shared" si="14"/>
        <v>10</v>
      </c>
      <c r="H28" s="445">
        <f t="shared" si="14"/>
        <v>0</v>
      </c>
      <c r="I28" s="445">
        <f t="shared" si="14"/>
        <v>0</v>
      </c>
      <c r="J28" s="445">
        <f t="shared" si="14"/>
        <v>0</v>
      </c>
      <c r="K28" s="445">
        <f t="shared" si="14"/>
        <v>0</v>
      </c>
      <c r="L28" s="445">
        <f t="shared" si="14"/>
        <v>0</v>
      </c>
      <c r="M28" s="445">
        <f t="shared" si="14"/>
        <v>0</v>
      </c>
      <c r="N28" s="445">
        <f t="shared" si="14"/>
        <v>0</v>
      </c>
      <c r="O28" s="445">
        <f t="shared" si="14"/>
        <v>0</v>
      </c>
      <c r="P28" s="445">
        <f t="shared" si="14"/>
        <v>0</v>
      </c>
      <c r="Q28" s="445">
        <f t="shared" si="14"/>
        <v>0</v>
      </c>
      <c r="R28" s="445">
        <f t="shared" si="14"/>
        <v>0</v>
      </c>
      <c r="S28" s="445">
        <f t="shared" si="14"/>
        <v>0</v>
      </c>
      <c r="T28" s="445">
        <f t="shared" si="14"/>
        <v>0</v>
      </c>
      <c r="U28" s="445">
        <f t="shared" si="14"/>
        <v>0</v>
      </c>
      <c r="V28" s="445">
        <f t="shared" si="14"/>
        <v>0</v>
      </c>
      <c r="W28" s="445">
        <f t="shared" si="14"/>
        <v>19</v>
      </c>
      <c r="X28" s="445">
        <f t="shared" si="14"/>
        <v>0</v>
      </c>
      <c r="Y28" s="445">
        <f t="shared" si="14"/>
        <v>0</v>
      </c>
      <c r="Z28" s="445">
        <f t="shared" si="14"/>
        <v>20</v>
      </c>
      <c r="AA28" s="445">
        <f t="shared" si="14"/>
        <v>0</v>
      </c>
      <c r="AB28" s="445">
        <f t="shared" si="14"/>
        <v>0</v>
      </c>
      <c r="AC28" s="445">
        <f t="shared" si="14"/>
        <v>0</v>
      </c>
      <c r="AD28" s="445">
        <f t="shared" si="14"/>
        <v>39</v>
      </c>
      <c r="AE28" s="445">
        <f t="shared" si="14"/>
        <v>39</v>
      </c>
    </row>
    <row r="29" spans="1:31" ht="12.75">
      <c r="A29" s="374"/>
      <c r="B29" s="457"/>
      <c r="C29" s="454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</row>
    <row r="30" spans="1:31" ht="12.75">
      <c r="A30" s="191" t="s">
        <v>152</v>
      </c>
      <c r="B30" s="286" t="s">
        <v>266</v>
      </c>
      <c r="C30" s="190" t="s">
        <v>39</v>
      </c>
      <c r="D30" s="533">
        <f>E30+F30</f>
        <v>59</v>
      </c>
      <c r="E30" s="311">
        <v>20</v>
      </c>
      <c r="F30" s="191">
        <f>O30+V30+AD30</f>
        <v>39</v>
      </c>
      <c r="G30" s="311">
        <v>10</v>
      </c>
      <c r="H30" s="315"/>
      <c r="I30" s="537">
        <v>0</v>
      </c>
      <c r="J30" s="533"/>
      <c r="K30" s="311"/>
      <c r="L30" s="311"/>
      <c r="M30" s="315"/>
      <c r="N30" s="534"/>
      <c r="O30" s="539">
        <f>SUM(I30:N30)</f>
        <v>0</v>
      </c>
      <c r="P30" s="533">
        <v>0</v>
      </c>
      <c r="Q30" s="533"/>
      <c r="R30" s="311"/>
      <c r="S30" s="311"/>
      <c r="T30" s="315"/>
      <c r="U30" s="315"/>
      <c r="V30" s="316">
        <f>SUM(P30:U30)</f>
        <v>0</v>
      </c>
      <c r="W30" s="174">
        <v>19</v>
      </c>
      <c r="X30" s="11"/>
      <c r="Y30" s="11"/>
      <c r="Z30" s="11">
        <v>20</v>
      </c>
      <c r="AA30" s="11"/>
      <c r="AB30" s="540"/>
      <c r="AC30" s="541"/>
      <c r="AD30" s="155">
        <f>SUM(W30:AC30)</f>
        <v>39</v>
      </c>
      <c r="AE30" s="304">
        <f t="shared" si="2"/>
        <v>39</v>
      </c>
    </row>
    <row r="31" spans="1:31" ht="32.25" customHeight="1">
      <c r="A31" s="197" t="s">
        <v>211</v>
      </c>
      <c r="B31" s="198" t="s">
        <v>209</v>
      </c>
      <c r="C31" s="254" t="s">
        <v>170</v>
      </c>
      <c r="D31" s="200">
        <f>D32+D33+D34+D35</f>
        <v>522</v>
      </c>
      <c r="E31" s="200">
        <f aca="true" t="shared" si="15" ref="E31:AE31">E32+E33+E34+E35</f>
        <v>174</v>
      </c>
      <c r="F31" s="200">
        <f t="shared" si="15"/>
        <v>348</v>
      </c>
      <c r="G31" s="200">
        <f t="shared" si="15"/>
        <v>304</v>
      </c>
      <c r="H31" s="200">
        <f t="shared" si="15"/>
        <v>0</v>
      </c>
      <c r="I31" s="200">
        <f t="shared" si="15"/>
        <v>0</v>
      </c>
      <c r="J31" s="200">
        <f t="shared" si="15"/>
        <v>0</v>
      </c>
      <c r="K31" s="200">
        <f t="shared" si="15"/>
        <v>0</v>
      </c>
      <c r="L31" s="200">
        <f t="shared" si="15"/>
        <v>0</v>
      </c>
      <c r="M31" s="200">
        <f t="shared" si="15"/>
        <v>0</v>
      </c>
      <c r="N31" s="200">
        <f t="shared" si="15"/>
        <v>0</v>
      </c>
      <c r="O31" s="200">
        <f t="shared" si="15"/>
        <v>0</v>
      </c>
      <c r="P31" s="200">
        <f t="shared" si="15"/>
        <v>99</v>
      </c>
      <c r="Q31" s="200">
        <f t="shared" si="15"/>
        <v>0</v>
      </c>
      <c r="R31" s="200">
        <f t="shared" si="15"/>
        <v>0</v>
      </c>
      <c r="S31" s="200">
        <f t="shared" si="15"/>
        <v>151</v>
      </c>
      <c r="T31" s="200">
        <f t="shared" si="15"/>
        <v>0</v>
      </c>
      <c r="U31" s="200">
        <f t="shared" si="15"/>
        <v>0</v>
      </c>
      <c r="V31" s="200">
        <f t="shared" si="15"/>
        <v>250</v>
      </c>
      <c r="W31" s="200">
        <f t="shared" si="15"/>
        <v>82</v>
      </c>
      <c r="X31" s="200">
        <f t="shared" si="15"/>
        <v>0</v>
      </c>
      <c r="Y31" s="200">
        <f t="shared" si="15"/>
        <v>0</v>
      </c>
      <c r="Z31" s="200">
        <f t="shared" si="15"/>
        <v>16</v>
      </c>
      <c r="AA31" s="200">
        <f t="shared" si="15"/>
        <v>0</v>
      </c>
      <c r="AB31" s="200">
        <f t="shared" si="15"/>
        <v>0</v>
      </c>
      <c r="AC31" s="200">
        <f t="shared" si="15"/>
        <v>0</v>
      </c>
      <c r="AD31" s="200">
        <f t="shared" si="15"/>
        <v>98</v>
      </c>
      <c r="AE31" s="200">
        <f t="shared" si="15"/>
        <v>348</v>
      </c>
    </row>
    <row r="32" spans="1:31" ht="12.75">
      <c r="A32" s="157" t="s">
        <v>212</v>
      </c>
      <c r="B32" s="156" t="s">
        <v>210</v>
      </c>
      <c r="C32" s="190" t="s">
        <v>39</v>
      </c>
      <c r="D32" s="311">
        <f>E32+F32</f>
        <v>72</v>
      </c>
      <c r="E32" s="311">
        <f>AE32/2</f>
        <v>24</v>
      </c>
      <c r="F32" s="191">
        <f>O32+V32+AD32</f>
        <v>48</v>
      </c>
      <c r="G32" s="314">
        <v>12</v>
      </c>
      <c r="H32" s="542"/>
      <c r="I32" s="318">
        <v>0</v>
      </c>
      <c r="J32" s="543"/>
      <c r="K32" s="314"/>
      <c r="L32" s="314"/>
      <c r="M32" s="542"/>
      <c r="N32" s="544"/>
      <c r="O32" s="317">
        <f>SUM(I32:N32)</f>
        <v>0</v>
      </c>
      <c r="P32" s="543">
        <v>0</v>
      </c>
      <c r="Q32" s="543"/>
      <c r="R32" s="314"/>
      <c r="S32" s="314"/>
      <c r="T32" s="542"/>
      <c r="U32" s="542"/>
      <c r="V32" s="317">
        <f>SUM(P32:U32)</f>
        <v>0</v>
      </c>
      <c r="W32" s="543">
        <v>48</v>
      </c>
      <c r="X32" s="543"/>
      <c r="Y32" s="314"/>
      <c r="Z32" s="314"/>
      <c r="AA32" s="542"/>
      <c r="AB32" s="542"/>
      <c r="AC32" s="544"/>
      <c r="AD32" s="317">
        <f>SUM(W32:AC32)</f>
        <v>48</v>
      </c>
      <c r="AE32" s="304">
        <f t="shared" si="2"/>
        <v>48</v>
      </c>
    </row>
    <row r="33" spans="1:31" ht="12.75">
      <c r="A33" s="157" t="s">
        <v>213</v>
      </c>
      <c r="B33" s="156" t="s">
        <v>3</v>
      </c>
      <c r="C33" s="190" t="s">
        <v>39</v>
      </c>
      <c r="D33" s="311">
        <f>E33+F33</f>
        <v>72</v>
      </c>
      <c r="E33" s="311">
        <f>AE33/2</f>
        <v>24</v>
      </c>
      <c r="F33" s="191">
        <f>O33+V33+AD33</f>
        <v>48</v>
      </c>
      <c r="G33" s="314">
        <v>44</v>
      </c>
      <c r="H33" s="545"/>
      <c r="I33" s="532"/>
      <c r="J33" s="546"/>
      <c r="K33" s="279"/>
      <c r="L33" s="279"/>
      <c r="M33" s="545"/>
      <c r="N33" s="535"/>
      <c r="O33" s="317">
        <f>SUM(I33:N33)</f>
        <v>0</v>
      </c>
      <c r="P33" s="546">
        <v>48</v>
      </c>
      <c r="Q33" s="546"/>
      <c r="R33" s="279"/>
      <c r="S33" s="279"/>
      <c r="T33" s="545"/>
      <c r="U33" s="545"/>
      <c r="V33" s="317">
        <f>SUM(P33:U33)</f>
        <v>48</v>
      </c>
      <c r="W33" s="546"/>
      <c r="X33" s="546"/>
      <c r="Y33" s="279"/>
      <c r="Z33" s="279"/>
      <c r="AA33" s="545"/>
      <c r="AB33" s="545"/>
      <c r="AC33" s="535"/>
      <c r="AD33" s="194"/>
      <c r="AE33" s="304">
        <f t="shared" si="2"/>
        <v>48</v>
      </c>
    </row>
    <row r="34" spans="1:31" ht="12.75">
      <c r="A34" s="157" t="s">
        <v>214</v>
      </c>
      <c r="B34" s="156" t="s">
        <v>2</v>
      </c>
      <c r="C34" s="190" t="s">
        <v>39</v>
      </c>
      <c r="D34" s="311">
        <f>E34+F34</f>
        <v>189</v>
      </c>
      <c r="E34" s="311">
        <f>AE34/2</f>
        <v>63</v>
      </c>
      <c r="F34" s="191">
        <f>O34+V34+AD34</f>
        <v>126</v>
      </c>
      <c r="G34" s="314">
        <v>126</v>
      </c>
      <c r="H34" s="545"/>
      <c r="I34" s="318"/>
      <c r="J34" s="546"/>
      <c r="K34" s="279"/>
      <c r="L34" s="279"/>
      <c r="M34" s="545"/>
      <c r="N34" s="535"/>
      <c r="O34" s="317">
        <f>SUM(I34:N34)</f>
        <v>0</v>
      </c>
      <c r="P34" s="546">
        <v>51</v>
      </c>
      <c r="Q34" s="546"/>
      <c r="R34" s="279"/>
      <c r="S34" s="279">
        <v>75</v>
      </c>
      <c r="T34" s="545"/>
      <c r="U34" s="545"/>
      <c r="V34" s="317">
        <f>SUM(P34:U34)</f>
        <v>126</v>
      </c>
      <c r="W34" s="546"/>
      <c r="X34" s="546"/>
      <c r="Y34" s="279"/>
      <c r="Z34" s="279"/>
      <c r="AA34" s="545"/>
      <c r="AB34" s="545"/>
      <c r="AC34" s="535"/>
      <c r="AD34" s="194"/>
      <c r="AE34" s="304">
        <f t="shared" si="2"/>
        <v>126</v>
      </c>
    </row>
    <row r="35" spans="1:31" ht="12.75">
      <c r="A35" s="157" t="s">
        <v>215</v>
      </c>
      <c r="B35" s="156" t="s">
        <v>4</v>
      </c>
      <c r="C35" s="155" t="s">
        <v>39</v>
      </c>
      <c r="D35" s="311">
        <f>E35+F35</f>
        <v>189</v>
      </c>
      <c r="E35" s="311">
        <f>AE35/2</f>
        <v>63</v>
      </c>
      <c r="F35" s="191">
        <f>O35+V35+AD35</f>
        <v>126</v>
      </c>
      <c r="G35" s="314">
        <v>122</v>
      </c>
      <c r="H35" s="545"/>
      <c r="I35" s="536"/>
      <c r="J35" s="546"/>
      <c r="K35" s="279"/>
      <c r="L35" s="279"/>
      <c r="M35" s="545"/>
      <c r="N35" s="535"/>
      <c r="O35" s="317">
        <f>SUM(I35:N35)</f>
        <v>0</v>
      </c>
      <c r="P35" s="546"/>
      <c r="Q35" s="546"/>
      <c r="R35" s="279"/>
      <c r="S35" s="279">
        <v>76</v>
      </c>
      <c r="T35" s="545"/>
      <c r="U35" s="545"/>
      <c r="V35" s="317">
        <f>SUM(P35:U35)</f>
        <v>76</v>
      </c>
      <c r="W35" s="546">
        <v>34</v>
      </c>
      <c r="X35" s="546"/>
      <c r="Y35" s="279"/>
      <c r="Z35" s="279">
        <v>16</v>
      </c>
      <c r="AA35" s="545"/>
      <c r="AB35" s="545"/>
      <c r="AC35" s="547"/>
      <c r="AD35" s="190">
        <f>SUM(W35:AC35)</f>
        <v>50</v>
      </c>
      <c r="AE35" s="304">
        <f t="shared" si="2"/>
        <v>126</v>
      </c>
    </row>
    <row r="36" spans="1:31" ht="25.5">
      <c r="A36" s="253" t="s">
        <v>219</v>
      </c>
      <c r="B36" s="198" t="s">
        <v>216</v>
      </c>
      <c r="C36" s="254" t="s">
        <v>258</v>
      </c>
      <c r="D36" s="199">
        <f>D37+D38+D39</f>
        <v>198</v>
      </c>
      <c r="E36" s="199">
        <f aca="true" t="shared" si="16" ref="E36:AE36">E37+E38+E39</f>
        <v>66</v>
      </c>
      <c r="F36" s="180">
        <f t="shared" si="16"/>
        <v>132</v>
      </c>
      <c r="G36" s="180">
        <f t="shared" si="16"/>
        <v>92</v>
      </c>
      <c r="H36" s="199">
        <f t="shared" si="16"/>
        <v>0</v>
      </c>
      <c r="I36" s="199">
        <f t="shared" si="16"/>
        <v>0</v>
      </c>
      <c r="J36" s="199">
        <f t="shared" si="16"/>
        <v>0</v>
      </c>
      <c r="K36" s="199">
        <f t="shared" si="16"/>
        <v>0</v>
      </c>
      <c r="L36" s="199">
        <f t="shared" si="16"/>
        <v>32</v>
      </c>
      <c r="M36" s="199">
        <f t="shared" si="16"/>
        <v>0</v>
      </c>
      <c r="N36" s="199">
        <f t="shared" si="16"/>
        <v>0</v>
      </c>
      <c r="O36" s="199">
        <f t="shared" si="16"/>
        <v>32</v>
      </c>
      <c r="P36" s="199">
        <f t="shared" si="16"/>
        <v>51</v>
      </c>
      <c r="Q36" s="199">
        <f t="shared" si="16"/>
        <v>0</v>
      </c>
      <c r="R36" s="199">
        <f t="shared" si="16"/>
        <v>0</v>
      </c>
      <c r="S36" s="199">
        <f t="shared" si="16"/>
        <v>49</v>
      </c>
      <c r="T36" s="199">
        <f t="shared" si="16"/>
        <v>0</v>
      </c>
      <c r="U36" s="199">
        <f t="shared" si="16"/>
        <v>0</v>
      </c>
      <c r="V36" s="199">
        <f t="shared" si="16"/>
        <v>100</v>
      </c>
      <c r="W36" s="199">
        <f t="shared" si="16"/>
        <v>0</v>
      </c>
      <c r="X36" s="199">
        <f t="shared" si="16"/>
        <v>0</v>
      </c>
      <c r="Y36" s="199">
        <f t="shared" si="16"/>
        <v>0</v>
      </c>
      <c r="Z36" s="199">
        <f t="shared" si="16"/>
        <v>0</v>
      </c>
      <c r="AA36" s="199">
        <f t="shared" si="16"/>
        <v>0</v>
      </c>
      <c r="AB36" s="199">
        <f t="shared" si="16"/>
        <v>0</v>
      </c>
      <c r="AC36" s="199">
        <f t="shared" si="16"/>
        <v>0</v>
      </c>
      <c r="AD36" s="199">
        <f t="shared" si="16"/>
        <v>0</v>
      </c>
      <c r="AE36" s="199">
        <f t="shared" si="16"/>
        <v>132</v>
      </c>
    </row>
    <row r="37" spans="1:31" ht="12.75">
      <c r="A37" s="251" t="s">
        <v>220</v>
      </c>
      <c r="B37" s="156" t="s">
        <v>6</v>
      </c>
      <c r="C37" s="190" t="s">
        <v>39</v>
      </c>
      <c r="D37" s="533">
        <f>E37+F37</f>
        <v>54</v>
      </c>
      <c r="E37" s="311">
        <f>AE37/2</f>
        <v>18</v>
      </c>
      <c r="F37" s="191">
        <f>AE37</f>
        <v>36</v>
      </c>
      <c r="G37" s="543">
        <v>26</v>
      </c>
      <c r="H37" s="545"/>
      <c r="I37" s="536">
        <v>0</v>
      </c>
      <c r="J37" s="546"/>
      <c r="K37" s="279"/>
      <c r="L37" s="279"/>
      <c r="M37" s="545"/>
      <c r="N37" s="545"/>
      <c r="O37" s="155">
        <f>SUM(I37:N37)</f>
        <v>0</v>
      </c>
      <c r="P37" s="546">
        <v>17</v>
      </c>
      <c r="Q37" s="546"/>
      <c r="R37" s="279"/>
      <c r="S37" s="279">
        <v>19</v>
      </c>
      <c r="T37" s="545"/>
      <c r="U37" s="545"/>
      <c r="V37" s="155">
        <f>SUM(P37:U37)</f>
        <v>36</v>
      </c>
      <c r="W37" s="546">
        <v>0</v>
      </c>
      <c r="X37" s="546"/>
      <c r="Y37" s="279"/>
      <c r="Z37" s="279"/>
      <c r="AA37" s="545"/>
      <c r="AB37" s="545"/>
      <c r="AC37" s="547"/>
      <c r="AD37" s="190">
        <f>SUM(W37:AC37)</f>
        <v>0</v>
      </c>
      <c r="AE37" s="304">
        <f t="shared" si="2"/>
        <v>36</v>
      </c>
    </row>
    <row r="38" spans="1:31" ht="12.75">
      <c r="A38" s="251" t="s">
        <v>221</v>
      </c>
      <c r="B38" s="156" t="s">
        <v>217</v>
      </c>
      <c r="C38" s="190" t="s">
        <v>39</v>
      </c>
      <c r="D38" s="533">
        <f>E38+F38</f>
        <v>96</v>
      </c>
      <c r="E38" s="311">
        <f>AE38/2</f>
        <v>32</v>
      </c>
      <c r="F38" s="191">
        <f>AE38</f>
        <v>64</v>
      </c>
      <c r="G38" s="543">
        <v>42</v>
      </c>
      <c r="H38" s="545"/>
      <c r="I38" s="536"/>
      <c r="J38" s="546"/>
      <c r="K38" s="279"/>
      <c r="L38" s="279"/>
      <c r="M38" s="545"/>
      <c r="N38" s="545"/>
      <c r="O38" s="155">
        <f>SUM(I38:N38)</f>
        <v>0</v>
      </c>
      <c r="P38" s="546">
        <v>34</v>
      </c>
      <c r="Q38" s="546"/>
      <c r="R38" s="279"/>
      <c r="S38" s="279">
        <v>30</v>
      </c>
      <c r="T38" s="545"/>
      <c r="U38" s="545"/>
      <c r="V38" s="155">
        <f>SUM(P38:U38)</f>
        <v>64</v>
      </c>
      <c r="W38" s="546"/>
      <c r="X38" s="546"/>
      <c r="Y38" s="279"/>
      <c r="Z38" s="279"/>
      <c r="AA38" s="545"/>
      <c r="AB38" s="545"/>
      <c r="AC38" s="547"/>
      <c r="AD38" s="190">
        <f>SUM(W38:AC38)</f>
        <v>0</v>
      </c>
      <c r="AE38" s="304">
        <f t="shared" si="2"/>
        <v>64</v>
      </c>
    </row>
    <row r="39" spans="1:31" ht="12.75">
      <c r="A39" s="251" t="s">
        <v>222</v>
      </c>
      <c r="B39" s="156" t="s">
        <v>218</v>
      </c>
      <c r="C39" s="190" t="s">
        <v>39</v>
      </c>
      <c r="D39" s="533">
        <f>E39+F39</f>
        <v>48</v>
      </c>
      <c r="E39" s="311">
        <f>AE39/2</f>
        <v>16</v>
      </c>
      <c r="F39" s="191">
        <f>AE39</f>
        <v>32</v>
      </c>
      <c r="G39" s="543">
        <v>24</v>
      </c>
      <c r="H39" s="545"/>
      <c r="I39" s="536"/>
      <c r="J39" s="546"/>
      <c r="K39" s="279"/>
      <c r="L39" s="279">
        <v>32</v>
      </c>
      <c r="M39" s="545"/>
      <c r="N39" s="545"/>
      <c r="O39" s="155">
        <f>SUM(I39:N39)</f>
        <v>32</v>
      </c>
      <c r="P39" s="546"/>
      <c r="Q39" s="546"/>
      <c r="R39" s="279"/>
      <c r="S39" s="279"/>
      <c r="T39" s="545"/>
      <c r="U39" s="545"/>
      <c r="V39" s="155">
        <f>SUM(P39:U39)</f>
        <v>0</v>
      </c>
      <c r="W39" s="546"/>
      <c r="X39" s="546"/>
      <c r="Y39" s="279"/>
      <c r="Z39" s="279"/>
      <c r="AA39" s="545"/>
      <c r="AB39" s="545"/>
      <c r="AC39" s="547"/>
      <c r="AD39" s="190">
        <f>SUM(W39:AC39)</f>
        <v>0</v>
      </c>
      <c r="AE39" s="304">
        <f t="shared" si="2"/>
        <v>32</v>
      </c>
    </row>
    <row r="40" spans="1:31" ht="12.75">
      <c r="A40" s="154" t="s">
        <v>9</v>
      </c>
      <c r="B40" s="153" t="s">
        <v>182</v>
      </c>
      <c r="C40" s="152" t="s">
        <v>260</v>
      </c>
      <c r="D40" s="147">
        <f>D41+D42+D43+D44+D45+D46+D47+D48+D49+D50+D51</f>
        <v>1170</v>
      </c>
      <c r="E40" s="147">
        <f aca="true" t="shared" si="17" ref="E40:AE40">E41+E42+E43+E44+E45+E46+E47+E48+E49+E50+E51</f>
        <v>378</v>
      </c>
      <c r="F40" s="313">
        <f t="shared" si="17"/>
        <v>792</v>
      </c>
      <c r="G40" s="147">
        <f t="shared" si="17"/>
        <v>378</v>
      </c>
      <c r="H40" s="147">
        <f t="shared" si="17"/>
        <v>0</v>
      </c>
      <c r="I40" s="147">
        <f t="shared" si="17"/>
        <v>0</v>
      </c>
      <c r="J40" s="147">
        <f t="shared" si="17"/>
        <v>0</v>
      </c>
      <c r="K40" s="147">
        <f t="shared" si="17"/>
        <v>0</v>
      </c>
      <c r="L40" s="147">
        <f t="shared" si="17"/>
        <v>35</v>
      </c>
      <c r="M40" s="147">
        <f t="shared" si="17"/>
        <v>0</v>
      </c>
      <c r="N40" s="147">
        <f t="shared" si="17"/>
        <v>0</v>
      </c>
      <c r="O40" s="147">
        <f t="shared" si="17"/>
        <v>35</v>
      </c>
      <c r="P40" s="147">
        <f t="shared" si="17"/>
        <v>102</v>
      </c>
      <c r="Q40" s="147">
        <f t="shared" si="17"/>
        <v>0</v>
      </c>
      <c r="R40" s="147">
        <f t="shared" si="17"/>
        <v>0</v>
      </c>
      <c r="S40" s="147">
        <f t="shared" si="17"/>
        <v>227</v>
      </c>
      <c r="T40" s="147">
        <f t="shared" si="17"/>
        <v>0</v>
      </c>
      <c r="U40" s="147">
        <f t="shared" si="17"/>
        <v>0</v>
      </c>
      <c r="V40" s="147">
        <f t="shared" si="17"/>
        <v>329</v>
      </c>
      <c r="W40" s="147">
        <f t="shared" si="17"/>
        <v>274</v>
      </c>
      <c r="X40" s="147">
        <f t="shared" si="17"/>
        <v>0</v>
      </c>
      <c r="Y40" s="147">
        <f t="shared" si="17"/>
        <v>0</v>
      </c>
      <c r="Z40" s="147">
        <f t="shared" si="17"/>
        <v>154</v>
      </c>
      <c r="AA40" s="147">
        <f t="shared" si="17"/>
        <v>0</v>
      </c>
      <c r="AB40" s="147">
        <f t="shared" si="17"/>
        <v>0</v>
      </c>
      <c r="AC40" s="147">
        <f t="shared" si="17"/>
        <v>0</v>
      </c>
      <c r="AD40" s="147">
        <f t="shared" si="17"/>
        <v>428</v>
      </c>
      <c r="AE40" s="147">
        <f t="shared" si="17"/>
        <v>792</v>
      </c>
    </row>
    <row r="41" spans="1:31" ht="12.75">
      <c r="A41" s="185" t="s">
        <v>72</v>
      </c>
      <c r="B41" s="184" t="s">
        <v>184</v>
      </c>
      <c r="C41" s="190" t="s">
        <v>39</v>
      </c>
      <c r="D41" s="249">
        <f>E41+F41</f>
        <v>114</v>
      </c>
      <c r="E41" s="311">
        <f>AE41/2</f>
        <v>38</v>
      </c>
      <c r="F41" s="191">
        <f>O41+V41+AD41</f>
        <v>76</v>
      </c>
      <c r="G41" s="179">
        <v>28</v>
      </c>
      <c r="H41" s="181"/>
      <c r="I41" s="182">
        <v>0</v>
      </c>
      <c r="J41" s="179"/>
      <c r="K41" s="180"/>
      <c r="L41" s="191"/>
      <c r="M41" s="192"/>
      <c r="N41" s="192"/>
      <c r="O41" s="317">
        <f>SUM(I41:N41)</f>
        <v>0</v>
      </c>
      <c r="P41" s="179">
        <v>0</v>
      </c>
      <c r="Q41" s="179"/>
      <c r="R41" s="180"/>
      <c r="S41" s="191">
        <v>76</v>
      </c>
      <c r="T41" s="192"/>
      <c r="U41" s="192"/>
      <c r="V41" s="190">
        <f>SUM(P41:U41)</f>
        <v>76</v>
      </c>
      <c r="W41" s="179">
        <v>0</v>
      </c>
      <c r="X41" s="179"/>
      <c r="Y41" s="180"/>
      <c r="Z41" s="180"/>
      <c r="AA41" s="181"/>
      <c r="AB41" s="181"/>
      <c r="AC41" s="263"/>
      <c r="AD41" s="183">
        <f>SUM(W41:AC41)</f>
        <v>0</v>
      </c>
      <c r="AE41" s="304">
        <f t="shared" si="2"/>
        <v>76</v>
      </c>
    </row>
    <row r="42" spans="1:31" ht="12.75">
      <c r="A42" s="185" t="s">
        <v>73</v>
      </c>
      <c r="B42" s="151" t="s">
        <v>185</v>
      </c>
      <c r="C42" s="190" t="s">
        <v>39</v>
      </c>
      <c r="D42" s="249">
        <f aca="true" t="shared" si="18" ref="D42:D51">E42+F42</f>
        <v>81</v>
      </c>
      <c r="E42" s="311">
        <f>AE42/2</f>
        <v>27</v>
      </c>
      <c r="F42" s="191">
        <f aca="true" t="shared" si="19" ref="F42:F51">O42+V42+AD42</f>
        <v>54</v>
      </c>
      <c r="G42" s="311">
        <v>30</v>
      </c>
      <c r="H42" s="315"/>
      <c r="I42" s="532"/>
      <c r="J42" s="533"/>
      <c r="K42" s="311"/>
      <c r="L42" s="311"/>
      <c r="M42" s="315"/>
      <c r="N42" s="534"/>
      <c r="O42" s="317">
        <f aca="true" t="shared" si="20" ref="O42:O51">SUM(I42:N42)</f>
        <v>0</v>
      </c>
      <c r="P42" s="533"/>
      <c r="Q42" s="533"/>
      <c r="R42" s="311"/>
      <c r="S42" s="311"/>
      <c r="T42" s="315"/>
      <c r="U42" s="315"/>
      <c r="V42" s="190">
        <f aca="true" t="shared" si="21" ref="V42:V51">SUM(P42:U42)</f>
        <v>0</v>
      </c>
      <c r="W42" s="533">
        <v>34</v>
      </c>
      <c r="X42" s="533"/>
      <c r="Y42" s="311"/>
      <c r="Z42" s="311">
        <v>20</v>
      </c>
      <c r="AA42" s="315"/>
      <c r="AB42" s="315"/>
      <c r="AC42" s="535"/>
      <c r="AD42" s="183">
        <f aca="true" t="shared" si="22" ref="AD42:AD51">SUM(W42:AC42)</f>
        <v>54</v>
      </c>
      <c r="AE42" s="304">
        <f>SUM(O42+V42+AD42)</f>
        <v>54</v>
      </c>
    </row>
    <row r="43" spans="1:31" ht="12.75">
      <c r="A43" s="185" t="s">
        <v>74</v>
      </c>
      <c r="B43" s="151" t="s">
        <v>186</v>
      </c>
      <c r="C43" s="190" t="s">
        <v>39</v>
      </c>
      <c r="D43" s="249">
        <f t="shared" si="18"/>
        <v>121</v>
      </c>
      <c r="E43" s="311">
        <v>40</v>
      </c>
      <c r="F43" s="191">
        <f t="shared" si="19"/>
        <v>81</v>
      </c>
      <c r="G43" s="311">
        <v>46</v>
      </c>
      <c r="H43" s="315"/>
      <c r="I43" s="536"/>
      <c r="J43" s="533"/>
      <c r="K43" s="311"/>
      <c r="L43" s="311"/>
      <c r="M43" s="315"/>
      <c r="N43" s="534"/>
      <c r="O43" s="317">
        <f t="shared" si="20"/>
        <v>0</v>
      </c>
      <c r="P43" s="533"/>
      <c r="Q43" s="533"/>
      <c r="R43" s="311"/>
      <c r="S43" s="311"/>
      <c r="T43" s="315"/>
      <c r="U43" s="315"/>
      <c r="V43" s="190">
        <f t="shared" si="21"/>
        <v>0</v>
      </c>
      <c r="W43" s="533">
        <v>51</v>
      </c>
      <c r="X43" s="533"/>
      <c r="Y43" s="311"/>
      <c r="Z43" s="311">
        <v>30</v>
      </c>
      <c r="AA43" s="315"/>
      <c r="AB43" s="315"/>
      <c r="AC43" s="547"/>
      <c r="AD43" s="183">
        <f t="shared" si="22"/>
        <v>81</v>
      </c>
      <c r="AE43" s="304">
        <f>SUM(O43+V43+AD43)</f>
        <v>81</v>
      </c>
    </row>
    <row r="44" spans="1:31" ht="12.75">
      <c r="A44" s="185" t="s">
        <v>179</v>
      </c>
      <c r="B44" s="151" t="s">
        <v>187</v>
      </c>
      <c r="C44" s="190" t="s">
        <v>39</v>
      </c>
      <c r="D44" s="249">
        <f t="shared" si="18"/>
        <v>64</v>
      </c>
      <c r="E44" s="311">
        <v>21</v>
      </c>
      <c r="F44" s="191">
        <f t="shared" si="19"/>
        <v>43</v>
      </c>
      <c r="G44" s="311">
        <v>24</v>
      </c>
      <c r="H44" s="315"/>
      <c r="I44" s="536"/>
      <c r="J44" s="533"/>
      <c r="K44" s="311"/>
      <c r="L44" s="311"/>
      <c r="M44" s="315"/>
      <c r="N44" s="315"/>
      <c r="O44" s="317">
        <f t="shared" si="20"/>
        <v>0</v>
      </c>
      <c r="P44" s="533"/>
      <c r="Q44" s="533"/>
      <c r="R44" s="311"/>
      <c r="S44" s="311">
        <v>43</v>
      </c>
      <c r="T44" s="315"/>
      <c r="U44" s="315"/>
      <c r="V44" s="190">
        <f t="shared" si="21"/>
        <v>43</v>
      </c>
      <c r="W44" s="533"/>
      <c r="X44" s="533"/>
      <c r="Y44" s="311"/>
      <c r="Z44" s="311"/>
      <c r="AA44" s="315"/>
      <c r="AB44" s="315"/>
      <c r="AC44" s="534"/>
      <c r="AD44" s="183">
        <f t="shared" si="22"/>
        <v>0</v>
      </c>
      <c r="AE44" s="309">
        <f t="shared" si="2"/>
        <v>43</v>
      </c>
    </row>
    <row r="45" spans="1:31" ht="12.75">
      <c r="A45" s="185" t="s">
        <v>180</v>
      </c>
      <c r="B45" s="201" t="s">
        <v>188</v>
      </c>
      <c r="C45" s="190" t="s">
        <v>31</v>
      </c>
      <c r="D45" s="249">
        <f t="shared" si="18"/>
        <v>192</v>
      </c>
      <c r="E45" s="311">
        <f>AE45/2</f>
        <v>64</v>
      </c>
      <c r="F45" s="191">
        <f t="shared" si="19"/>
        <v>128</v>
      </c>
      <c r="G45" s="311">
        <v>96</v>
      </c>
      <c r="H45" s="315"/>
      <c r="I45" s="536"/>
      <c r="J45" s="533"/>
      <c r="K45" s="311"/>
      <c r="L45" s="311"/>
      <c r="M45" s="315"/>
      <c r="N45" s="315"/>
      <c r="O45" s="317">
        <f t="shared" si="20"/>
        <v>0</v>
      </c>
      <c r="P45" s="533"/>
      <c r="Q45" s="533"/>
      <c r="R45" s="311"/>
      <c r="S45" s="311"/>
      <c r="T45" s="315"/>
      <c r="U45" s="315"/>
      <c r="V45" s="190">
        <f t="shared" si="21"/>
        <v>0</v>
      </c>
      <c r="W45" s="533">
        <v>68</v>
      </c>
      <c r="X45" s="533"/>
      <c r="Y45" s="311"/>
      <c r="Z45" s="311">
        <v>60</v>
      </c>
      <c r="AA45" s="315"/>
      <c r="AB45" s="315"/>
      <c r="AC45" s="534"/>
      <c r="AD45" s="183">
        <f t="shared" si="22"/>
        <v>128</v>
      </c>
      <c r="AE45" s="305">
        <f t="shared" si="2"/>
        <v>128</v>
      </c>
    </row>
    <row r="46" spans="1:31" ht="25.5">
      <c r="A46" s="185" t="s">
        <v>75</v>
      </c>
      <c r="B46" s="201" t="s">
        <v>189</v>
      </c>
      <c r="C46" s="190" t="s">
        <v>39</v>
      </c>
      <c r="D46" s="249">
        <f t="shared" si="18"/>
        <v>112</v>
      </c>
      <c r="E46" s="311">
        <v>37</v>
      </c>
      <c r="F46" s="191">
        <f t="shared" si="19"/>
        <v>75</v>
      </c>
      <c r="G46" s="311">
        <v>23</v>
      </c>
      <c r="H46" s="315"/>
      <c r="I46" s="536"/>
      <c r="J46" s="533"/>
      <c r="K46" s="311"/>
      <c r="L46" s="311"/>
      <c r="M46" s="315"/>
      <c r="N46" s="315"/>
      <c r="O46" s="317">
        <f t="shared" si="20"/>
        <v>0</v>
      </c>
      <c r="P46" s="533"/>
      <c r="Q46" s="533"/>
      <c r="R46" s="311"/>
      <c r="S46" s="311"/>
      <c r="T46" s="315"/>
      <c r="U46" s="315"/>
      <c r="V46" s="190">
        <f t="shared" si="21"/>
        <v>0</v>
      </c>
      <c r="W46" s="533">
        <v>51</v>
      </c>
      <c r="X46" s="533"/>
      <c r="Y46" s="311"/>
      <c r="Z46" s="311">
        <v>24</v>
      </c>
      <c r="AA46" s="315"/>
      <c r="AB46" s="315"/>
      <c r="AC46" s="534"/>
      <c r="AD46" s="183">
        <f t="shared" si="22"/>
        <v>75</v>
      </c>
      <c r="AE46" s="305">
        <f t="shared" si="2"/>
        <v>75</v>
      </c>
    </row>
    <row r="47" spans="1:31" ht="12.75">
      <c r="A47" s="185" t="s">
        <v>192</v>
      </c>
      <c r="B47" s="201" t="s">
        <v>190</v>
      </c>
      <c r="C47" s="190" t="s">
        <v>39</v>
      </c>
      <c r="D47" s="249">
        <f t="shared" si="18"/>
        <v>81</v>
      </c>
      <c r="E47" s="311">
        <f>AE47/2</f>
        <v>27</v>
      </c>
      <c r="F47" s="191">
        <f t="shared" si="19"/>
        <v>54</v>
      </c>
      <c r="G47" s="311">
        <v>28</v>
      </c>
      <c r="H47" s="315"/>
      <c r="I47" s="536"/>
      <c r="J47" s="533"/>
      <c r="K47" s="311"/>
      <c r="L47" s="311"/>
      <c r="M47" s="315"/>
      <c r="N47" s="315"/>
      <c r="O47" s="317">
        <f t="shared" si="20"/>
        <v>0</v>
      </c>
      <c r="P47" s="533"/>
      <c r="Q47" s="533"/>
      <c r="R47" s="311"/>
      <c r="S47" s="311"/>
      <c r="T47" s="315"/>
      <c r="U47" s="315"/>
      <c r="V47" s="190">
        <f t="shared" si="21"/>
        <v>0</v>
      </c>
      <c r="W47" s="533">
        <v>34</v>
      </c>
      <c r="X47" s="533"/>
      <c r="Y47" s="311"/>
      <c r="Z47" s="311">
        <v>20</v>
      </c>
      <c r="AA47" s="315"/>
      <c r="AB47" s="315"/>
      <c r="AC47" s="534"/>
      <c r="AD47" s="183">
        <f t="shared" si="22"/>
        <v>54</v>
      </c>
      <c r="AE47" s="305">
        <f t="shared" si="2"/>
        <v>54</v>
      </c>
    </row>
    <row r="48" spans="1:31" ht="25.5">
      <c r="A48" s="185" t="s">
        <v>193</v>
      </c>
      <c r="B48" s="201" t="s">
        <v>191</v>
      </c>
      <c r="C48" s="190" t="s">
        <v>39</v>
      </c>
      <c r="D48" s="249">
        <f t="shared" si="18"/>
        <v>159</v>
      </c>
      <c r="E48" s="311">
        <f>AE48/2</f>
        <v>53</v>
      </c>
      <c r="F48" s="191">
        <f t="shared" si="19"/>
        <v>106</v>
      </c>
      <c r="G48" s="311">
        <v>40</v>
      </c>
      <c r="H48" s="315"/>
      <c r="I48" s="536"/>
      <c r="J48" s="533"/>
      <c r="K48" s="311"/>
      <c r="L48" s="311"/>
      <c r="M48" s="315"/>
      <c r="N48" s="315"/>
      <c r="O48" s="317">
        <f t="shared" si="20"/>
        <v>0</v>
      </c>
      <c r="P48" s="533">
        <v>68</v>
      </c>
      <c r="Q48" s="533"/>
      <c r="R48" s="311"/>
      <c r="S48" s="311">
        <v>38</v>
      </c>
      <c r="T48" s="315"/>
      <c r="U48" s="315"/>
      <c r="V48" s="190">
        <f t="shared" si="21"/>
        <v>106</v>
      </c>
      <c r="W48" s="533"/>
      <c r="X48" s="533"/>
      <c r="Y48" s="311"/>
      <c r="Z48" s="311"/>
      <c r="AA48" s="315"/>
      <c r="AB48" s="315"/>
      <c r="AC48" s="534"/>
      <c r="AD48" s="183">
        <f t="shared" si="22"/>
        <v>0</v>
      </c>
      <c r="AE48" s="305">
        <f t="shared" si="2"/>
        <v>106</v>
      </c>
    </row>
    <row r="49" spans="1:32" ht="12.75">
      <c r="A49" s="62" t="s">
        <v>194</v>
      </c>
      <c r="B49" s="201" t="s">
        <v>11</v>
      </c>
      <c r="C49" s="548" t="s">
        <v>31</v>
      </c>
      <c r="D49" s="249">
        <f t="shared" si="18"/>
        <v>138</v>
      </c>
      <c r="E49" s="311">
        <v>34</v>
      </c>
      <c r="F49" s="191">
        <f t="shared" si="19"/>
        <v>104</v>
      </c>
      <c r="G49" s="62">
        <v>34</v>
      </c>
      <c r="H49" s="244"/>
      <c r="I49" s="185"/>
      <c r="J49" s="62"/>
      <c r="K49" s="62"/>
      <c r="L49" s="62"/>
      <c r="M49" s="62"/>
      <c r="N49" s="244"/>
      <c r="O49" s="317">
        <f t="shared" si="20"/>
        <v>0</v>
      </c>
      <c r="P49" s="174">
        <v>34</v>
      </c>
      <c r="Q49" s="62"/>
      <c r="R49" s="62"/>
      <c r="S49" s="11">
        <v>70</v>
      </c>
      <c r="T49" s="62"/>
      <c r="U49" s="244"/>
      <c r="V49" s="190">
        <f t="shared" si="21"/>
        <v>104</v>
      </c>
      <c r="W49" s="174"/>
      <c r="X49" s="11"/>
      <c r="Y49" s="11"/>
      <c r="Z49" s="11"/>
      <c r="AA49" s="11"/>
      <c r="AB49" s="540"/>
      <c r="AC49" s="549"/>
      <c r="AD49" s="183">
        <f t="shared" si="22"/>
        <v>0</v>
      </c>
      <c r="AE49" s="305">
        <f t="shared" si="2"/>
        <v>104</v>
      </c>
      <c r="AF49" s="2"/>
    </row>
    <row r="50" spans="1:32" ht="12.75">
      <c r="A50" s="258" t="s">
        <v>195</v>
      </c>
      <c r="B50" s="287" t="s">
        <v>267</v>
      </c>
      <c r="C50" s="190" t="s">
        <v>39</v>
      </c>
      <c r="D50" s="249">
        <f t="shared" si="18"/>
        <v>54</v>
      </c>
      <c r="E50" s="550">
        <v>19</v>
      </c>
      <c r="F50" s="191">
        <f t="shared" si="19"/>
        <v>35</v>
      </c>
      <c r="G50" s="62">
        <v>7</v>
      </c>
      <c r="H50" s="244"/>
      <c r="I50" s="185"/>
      <c r="J50" s="62"/>
      <c r="K50" s="62"/>
      <c r="L50" s="311">
        <v>35</v>
      </c>
      <c r="M50" s="62"/>
      <c r="N50" s="244"/>
      <c r="O50" s="317">
        <f t="shared" si="20"/>
        <v>35</v>
      </c>
      <c r="P50" s="174"/>
      <c r="Q50" s="62"/>
      <c r="R50" s="62"/>
      <c r="S50" s="11"/>
      <c r="T50" s="62"/>
      <c r="U50" s="244"/>
      <c r="V50" s="190">
        <f t="shared" si="21"/>
        <v>0</v>
      </c>
      <c r="W50" s="174"/>
      <c r="X50" s="11"/>
      <c r="Y50" s="11"/>
      <c r="Z50" s="11"/>
      <c r="AA50" s="11"/>
      <c r="AB50" s="540"/>
      <c r="AC50" s="541"/>
      <c r="AD50" s="183">
        <f t="shared" si="22"/>
        <v>0</v>
      </c>
      <c r="AE50" s="305">
        <f>AD50+V50+O50</f>
        <v>35</v>
      </c>
      <c r="AF50" s="2"/>
    </row>
    <row r="51" spans="1:32" ht="26.25" customHeight="1">
      <c r="A51" s="160" t="s">
        <v>241</v>
      </c>
      <c r="B51" s="151" t="s">
        <v>84</v>
      </c>
      <c r="C51" s="190" t="s">
        <v>39</v>
      </c>
      <c r="D51" s="249">
        <f t="shared" si="18"/>
        <v>54</v>
      </c>
      <c r="E51" s="311">
        <v>18</v>
      </c>
      <c r="F51" s="191">
        <f t="shared" si="19"/>
        <v>36</v>
      </c>
      <c r="G51" s="311">
        <v>22</v>
      </c>
      <c r="H51" s="315"/>
      <c r="I51" s="536"/>
      <c r="J51" s="311"/>
      <c r="K51" s="311"/>
      <c r="L51" s="311"/>
      <c r="M51" s="311"/>
      <c r="N51" s="315"/>
      <c r="O51" s="317">
        <f t="shared" si="20"/>
        <v>0</v>
      </c>
      <c r="P51" s="536"/>
      <c r="Q51" s="311"/>
      <c r="R51" s="311"/>
      <c r="S51" s="311"/>
      <c r="T51" s="311"/>
      <c r="U51" s="315"/>
      <c r="V51" s="190">
        <f t="shared" si="21"/>
        <v>0</v>
      </c>
      <c r="W51" s="536">
        <v>36</v>
      </c>
      <c r="X51" s="311"/>
      <c r="Y51" s="311"/>
      <c r="Z51" s="311"/>
      <c r="AA51" s="311"/>
      <c r="AB51" s="315"/>
      <c r="AC51" s="535"/>
      <c r="AD51" s="183">
        <f t="shared" si="22"/>
        <v>36</v>
      </c>
      <c r="AE51" s="306">
        <v>36</v>
      </c>
      <c r="AF51" s="189"/>
    </row>
    <row r="52" spans="1:31" ht="12.75">
      <c r="A52" s="150" t="s">
        <v>7</v>
      </c>
      <c r="B52" s="149" t="s">
        <v>181</v>
      </c>
      <c r="C52" s="148" t="s">
        <v>259</v>
      </c>
      <c r="D52" s="202">
        <f>D53+D59+D66+D72</f>
        <v>1854</v>
      </c>
      <c r="E52" s="199">
        <f>E53+E59+E66</f>
        <v>498</v>
      </c>
      <c r="F52" s="145">
        <f>F53+F59+F66+F72</f>
        <v>1356</v>
      </c>
      <c r="G52" s="145"/>
      <c r="H52" s="144"/>
      <c r="I52" s="147">
        <f aca="true" t="shared" si="23" ref="I52:AB52">I53+I59+I66</f>
        <v>0</v>
      </c>
      <c r="J52" s="146">
        <f t="shared" si="23"/>
        <v>0</v>
      </c>
      <c r="K52" s="145">
        <f t="shared" si="23"/>
        <v>0</v>
      </c>
      <c r="L52" s="145">
        <f t="shared" si="23"/>
        <v>134</v>
      </c>
      <c r="M52" s="145">
        <f t="shared" si="23"/>
        <v>36</v>
      </c>
      <c r="N52" s="144">
        <f t="shared" si="23"/>
        <v>36</v>
      </c>
      <c r="O52" s="143">
        <f t="shared" si="23"/>
        <v>206</v>
      </c>
      <c r="P52" s="148">
        <f t="shared" si="23"/>
        <v>219</v>
      </c>
      <c r="Q52" s="144"/>
      <c r="R52" s="144"/>
      <c r="S52" s="145">
        <f t="shared" si="23"/>
        <v>236</v>
      </c>
      <c r="T52" s="256">
        <f t="shared" si="23"/>
        <v>36</v>
      </c>
      <c r="U52" s="255">
        <f t="shared" si="23"/>
        <v>36</v>
      </c>
      <c r="V52" s="143">
        <f t="shared" si="23"/>
        <v>527</v>
      </c>
      <c r="W52" s="148">
        <f t="shared" si="23"/>
        <v>237</v>
      </c>
      <c r="X52" s="145">
        <v>0</v>
      </c>
      <c r="Y52" s="256">
        <v>0</v>
      </c>
      <c r="Z52" s="145">
        <f t="shared" si="23"/>
        <v>170</v>
      </c>
      <c r="AA52" s="199">
        <f t="shared" si="23"/>
        <v>36</v>
      </c>
      <c r="AB52" s="256">
        <f t="shared" si="23"/>
        <v>36</v>
      </c>
      <c r="AC52" s="255">
        <f>SUM(AC53+AC59+AC66+AC72)</f>
        <v>144</v>
      </c>
      <c r="AD52" s="143">
        <f>SUM(AD59+AD72)</f>
        <v>587</v>
      </c>
      <c r="AE52" s="260">
        <f>SUM(AE53+AE59+AE66)</f>
        <v>1212</v>
      </c>
    </row>
    <row r="53" spans="1:31" ht="42.75" customHeight="1">
      <c r="A53" s="551" t="s">
        <v>12</v>
      </c>
      <c r="B53" s="188" t="s">
        <v>196</v>
      </c>
      <c r="C53" s="269" t="s">
        <v>31</v>
      </c>
      <c r="D53" s="552">
        <f>D54+D55+D56+D57+D58</f>
        <v>754</v>
      </c>
      <c r="E53" s="552">
        <f aca="true" t="shared" si="24" ref="E53:AE53">E54+E55+E56+E57+E58</f>
        <v>227</v>
      </c>
      <c r="F53" s="552">
        <f t="shared" si="24"/>
        <v>527</v>
      </c>
      <c r="G53" s="552">
        <f t="shared" si="24"/>
        <v>275</v>
      </c>
      <c r="H53" s="552">
        <f t="shared" si="24"/>
        <v>20</v>
      </c>
      <c r="I53" s="552">
        <f t="shared" si="24"/>
        <v>0</v>
      </c>
      <c r="J53" s="552">
        <f t="shared" si="24"/>
        <v>0</v>
      </c>
      <c r="K53" s="552">
        <f t="shared" si="24"/>
        <v>0</v>
      </c>
      <c r="L53" s="552">
        <f t="shared" si="24"/>
        <v>0</v>
      </c>
      <c r="M53" s="552">
        <f t="shared" si="24"/>
        <v>0</v>
      </c>
      <c r="N53" s="552">
        <f t="shared" si="24"/>
        <v>0</v>
      </c>
      <c r="O53" s="552">
        <f t="shared" si="24"/>
        <v>0</v>
      </c>
      <c r="P53" s="552">
        <f t="shared" si="24"/>
        <v>219</v>
      </c>
      <c r="Q53" s="552">
        <f t="shared" si="24"/>
        <v>0</v>
      </c>
      <c r="R53" s="552">
        <f t="shared" si="24"/>
        <v>0</v>
      </c>
      <c r="S53" s="552">
        <f t="shared" si="24"/>
        <v>236</v>
      </c>
      <c r="T53" s="552">
        <f t="shared" si="24"/>
        <v>36</v>
      </c>
      <c r="U53" s="552">
        <f t="shared" si="24"/>
        <v>36</v>
      </c>
      <c r="V53" s="552">
        <f t="shared" si="24"/>
        <v>527</v>
      </c>
      <c r="W53" s="552">
        <f t="shared" si="24"/>
        <v>0</v>
      </c>
      <c r="X53" s="552">
        <f t="shared" si="24"/>
        <v>0</v>
      </c>
      <c r="Y53" s="552">
        <f t="shared" si="24"/>
        <v>0</v>
      </c>
      <c r="Z53" s="552">
        <f t="shared" si="24"/>
        <v>0</v>
      </c>
      <c r="AA53" s="552">
        <f t="shared" si="24"/>
        <v>0</v>
      </c>
      <c r="AB53" s="552">
        <f t="shared" si="24"/>
        <v>0</v>
      </c>
      <c r="AC53" s="552">
        <f t="shared" si="24"/>
        <v>0</v>
      </c>
      <c r="AD53" s="552">
        <f t="shared" si="24"/>
        <v>0</v>
      </c>
      <c r="AE53" s="552">
        <f t="shared" si="24"/>
        <v>527</v>
      </c>
    </row>
    <row r="54" spans="1:31" ht="27" customHeight="1">
      <c r="A54" s="185" t="s">
        <v>14</v>
      </c>
      <c r="B54" s="151" t="s">
        <v>272</v>
      </c>
      <c r="C54" s="553"/>
      <c r="D54" s="249">
        <f>E54+F54</f>
        <v>252</v>
      </c>
      <c r="E54" s="311">
        <f>AE54/2</f>
        <v>84</v>
      </c>
      <c r="F54" s="191">
        <f>AE54</f>
        <v>168</v>
      </c>
      <c r="G54" s="191">
        <v>104</v>
      </c>
      <c r="H54" s="311">
        <v>6</v>
      </c>
      <c r="I54" s="536"/>
      <c r="J54" s="311"/>
      <c r="K54" s="311"/>
      <c r="L54" s="311"/>
      <c r="M54" s="315"/>
      <c r="N54" s="534"/>
      <c r="O54" s="155"/>
      <c r="P54" s="554">
        <v>168</v>
      </c>
      <c r="Q54" s="533"/>
      <c r="R54" s="311"/>
      <c r="S54" s="311"/>
      <c r="T54" s="315"/>
      <c r="U54" s="315"/>
      <c r="V54" s="194">
        <f>SUM(P54:U54)</f>
        <v>168</v>
      </c>
      <c r="W54" s="533"/>
      <c r="X54" s="533"/>
      <c r="Y54" s="311"/>
      <c r="Z54" s="311"/>
      <c r="AA54" s="315"/>
      <c r="AB54" s="315"/>
      <c r="AC54" s="534"/>
      <c r="AD54" s="155"/>
      <c r="AE54" s="312">
        <f>SUM(V54)</f>
        <v>168</v>
      </c>
    </row>
    <row r="55" spans="1:31" ht="25.5">
      <c r="A55" s="185" t="s">
        <v>167</v>
      </c>
      <c r="B55" s="151" t="s">
        <v>198</v>
      </c>
      <c r="C55" s="553"/>
      <c r="D55" s="249">
        <f>E55+F55</f>
        <v>226</v>
      </c>
      <c r="E55" s="311">
        <v>75</v>
      </c>
      <c r="F55" s="191">
        <f>AE55</f>
        <v>151</v>
      </c>
      <c r="G55" s="191">
        <v>88</v>
      </c>
      <c r="H55" s="311">
        <v>10</v>
      </c>
      <c r="I55" s="536"/>
      <c r="J55" s="311"/>
      <c r="K55" s="311"/>
      <c r="L55" s="311"/>
      <c r="M55" s="315"/>
      <c r="N55" s="534"/>
      <c r="O55" s="155"/>
      <c r="P55" s="554">
        <v>51</v>
      </c>
      <c r="Q55" s="533"/>
      <c r="R55" s="311"/>
      <c r="S55" s="311">
        <v>100</v>
      </c>
      <c r="T55" s="315"/>
      <c r="U55" s="315"/>
      <c r="V55" s="155">
        <f>SUM(P55:U55)</f>
        <v>151</v>
      </c>
      <c r="W55" s="533"/>
      <c r="X55" s="533"/>
      <c r="Y55" s="311"/>
      <c r="Z55" s="311"/>
      <c r="AA55" s="315"/>
      <c r="AB55" s="315"/>
      <c r="AC55" s="534"/>
      <c r="AD55" s="155"/>
      <c r="AE55" s="312">
        <f>SUM(V55)</f>
        <v>151</v>
      </c>
    </row>
    <row r="56" spans="1:31" ht="12.75">
      <c r="A56" s="185" t="s">
        <v>200</v>
      </c>
      <c r="B56" s="151" t="s">
        <v>199</v>
      </c>
      <c r="C56" s="553"/>
      <c r="D56" s="249">
        <f>E56+F56</f>
        <v>204</v>
      </c>
      <c r="E56" s="311">
        <f>AE56/2</f>
        <v>68</v>
      </c>
      <c r="F56" s="191">
        <f>AE56</f>
        <v>136</v>
      </c>
      <c r="G56" s="191">
        <v>83</v>
      </c>
      <c r="H56" s="311">
        <v>4</v>
      </c>
      <c r="I56" s="536"/>
      <c r="J56" s="311"/>
      <c r="K56" s="311"/>
      <c r="L56" s="311"/>
      <c r="M56" s="315"/>
      <c r="N56" s="534"/>
      <c r="O56" s="155"/>
      <c r="P56" s="554"/>
      <c r="Q56" s="533"/>
      <c r="R56" s="311"/>
      <c r="S56" s="311">
        <v>136</v>
      </c>
      <c r="T56" s="315"/>
      <c r="U56" s="315"/>
      <c r="V56" s="155">
        <f>SUM(P56:U56)</f>
        <v>136</v>
      </c>
      <c r="W56" s="533"/>
      <c r="X56" s="533"/>
      <c r="Y56" s="311"/>
      <c r="Z56" s="311"/>
      <c r="AA56" s="315"/>
      <c r="AB56" s="315"/>
      <c r="AC56" s="534"/>
      <c r="AD56" s="155"/>
      <c r="AE56" s="312">
        <f>SUM(V56)</f>
        <v>136</v>
      </c>
    </row>
    <row r="57" spans="1:31" ht="12.75">
      <c r="A57" s="185" t="s">
        <v>15</v>
      </c>
      <c r="B57" s="151" t="s">
        <v>24</v>
      </c>
      <c r="C57" s="553"/>
      <c r="D57" s="249">
        <f>E57+F57</f>
        <v>36</v>
      </c>
      <c r="E57" s="311"/>
      <c r="F57" s="191">
        <v>36</v>
      </c>
      <c r="G57" s="311"/>
      <c r="H57" s="315"/>
      <c r="I57" s="536"/>
      <c r="J57" s="311"/>
      <c r="K57" s="311"/>
      <c r="L57" s="311"/>
      <c r="M57" s="315"/>
      <c r="N57" s="534"/>
      <c r="O57" s="155"/>
      <c r="P57" s="533"/>
      <c r="Q57" s="533"/>
      <c r="R57" s="311"/>
      <c r="S57" s="311"/>
      <c r="T57" s="315">
        <v>36</v>
      </c>
      <c r="U57" s="315"/>
      <c r="V57" s="190">
        <f>SUM(P57:U57)</f>
        <v>36</v>
      </c>
      <c r="W57" s="533"/>
      <c r="X57" s="533"/>
      <c r="Y57" s="311"/>
      <c r="Z57" s="311"/>
      <c r="AA57" s="315"/>
      <c r="AB57" s="315"/>
      <c r="AC57" s="547"/>
      <c r="AD57" s="190"/>
      <c r="AE57" s="312">
        <v>36</v>
      </c>
    </row>
    <row r="58" spans="1:31" ht="12.75">
      <c r="A58" s="185" t="s">
        <v>16</v>
      </c>
      <c r="B58" s="159" t="s">
        <v>17</v>
      </c>
      <c r="C58" s="155"/>
      <c r="D58" s="249">
        <f>E58+F58</f>
        <v>36</v>
      </c>
      <c r="E58" s="311"/>
      <c r="F58" s="191">
        <v>36</v>
      </c>
      <c r="G58" s="311"/>
      <c r="H58" s="315"/>
      <c r="I58" s="536"/>
      <c r="J58" s="311"/>
      <c r="K58" s="311"/>
      <c r="L58" s="311"/>
      <c r="M58" s="315"/>
      <c r="N58" s="534"/>
      <c r="O58" s="155"/>
      <c r="P58" s="533"/>
      <c r="Q58" s="533"/>
      <c r="R58" s="311"/>
      <c r="S58" s="311"/>
      <c r="T58" s="315"/>
      <c r="U58" s="315">
        <v>36</v>
      </c>
      <c r="V58" s="190">
        <f>SUM(P58:U58)</f>
        <v>36</v>
      </c>
      <c r="W58" s="533"/>
      <c r="X58" s="533"/>
      <c r="Y58" s="311"/>
      <c r="Z58" s="311"/>
      <c r="AA58" s="315"/>
      <c r="AB58" s="315"/>
      <c r="AC58" s="547"/>
      <c r="AD58" s="190"/>
      <c r="AE58" s="312">
        <v>36</v>
      </c>
    </row>
    <row r="59" spans="1:31" ht="38.25">
      <c r="A59" s="551" t="s">
        <v>13</v>
      </c>
      <c r="B59" s="188" t="s">
        <v>201</v>
      </c>
      <c r="C59" s="142" t="s">
        <v>31</v>
      </c>
      <c r="D59" s="552">
        <f>D60+D61+D62+D63+D64+D65</f>
        <v>683</v>
      </c>
      <c r="E59" s="552">
        <f aca="true" t="shared" si="25" ref="E59:AE59">E60+E61+E62+E63+E64+E65</f>
        <v>204</v>
      </c>
      <c r="F59" s="552">
        <f t="shared" si="25"/>
        <v>479</v>
      </c>
      <c r="G59" s="552">
        <f t="shared" si="25"/>
        <v>264</v>
      </c>
      <c r="H59" s="552">
        <f t="shared" si="25"/>
        <v>0</v>
      </c>
      <c r="I59" s="552">
        <f t="shared" si="25"/>
        <v>0</v>
      </c>
      <c r="J59" s="552">
        <f t="shared" si="25"/>
        <v>0</v>
      </c>
      <c r="K59" s="552">
        <f t="shared" si="25"/>
        <v>0</v>
      </c>
      <c r="L59" s="552">
        <f t="shared" si="25"/>
        <v>0</v>
      </c>
      <c r="M59" s="552">
        <f t="shared" si="25"/>
        <v>0</v>
      </c>
      <c r="N59" s="552">
        <f t="shared" si="25"/>
        <v>0</v>
      </c>
      <c r="O59" s="552">
        <f t="shared" si="25"/>
        <v>0</v>
      </c>
      <c r="P59" s="552">
        <f t="shared" si="25"/>
        <v>0</v>
      </c>
      <c r="Q59" s="552">
        <f t="shared" si="25"/>
        <v>0</v>
      </c>
      <c r="R59" s="552">
        <f t="shared" si="25"/>
        <v>0</v>
      </c>
      <c r="S59" s="552">
        <f t="shared" si="25"/>
        <v>0</v>
      </c>
      <c r="T59" s="552">
        <f t="shared" si="25"/>
        <v>0</v>
      </c>
      <c r="U59" s="552">
        <f t="shared" si="25"/>
        <v>0</v>
      </c>
      <c r="V59" s="552">
        <f t="shared" si="25"/>
        <v>0</v>
      </c>
      <c r="W59" s="552">
        <f t="shared" si="25"/>
        <v>237</v>
      </c>
      <c r="X59" s="552">
        <f t="shared" si="25"/>
        <v>0</v>
      </c>
      <c r="Y59" s="552">
        <f t="shared" si="25"/>
        <v>0</v>
      </c>
      <c r="Z59" s="552">
        <f t="shared" si="25"/>
        <v>170</v>
      </c>
      <c r="AA59" s="552">
        <f t="shared" si="25"/>
        <v>36</v>
      </c>
      <c r="AB59" s="552">
        <f t="shared" si="25"/>
        <v>36</v>
      </c>
      <c r="AC59" s="552">
        <f t="shared" si="25"/>
        <v>0</v>
      </c>
      <c r="AD59" s="552">
        <f t="shared" si="25"/>
        <v>443</v>
      </c>
      <c r="AE59" s="552">
        <f t="shared" si="25"/>
        <v>479</v>
      </c>
    </row>
    <row r="60" spans="1:31" ht="25.5">
      <c r="A60" s="185" t="s">
        <v>18</v>
      </c>
      <c r="B60" s="555" t="s">
        <v>202</v>
      </c>
      <c r="C60" s="186"/>
      <c r="D60" s="556">
        <f aca="true" t="shared" si="26" ref="D60:D65">E60+F60</f>
        <v>177</v>
      </c>
      <c r="E60" s="311">
        <v>59</v>
      </c>
      <c r="F60" s="191">
        <f>AE60</f>
        <v>118</v>
      </c>
      <c r="G60" s="191">
        <v>76</v>
      </c>
      <c r="H60" s="556"/>
      <c r="I60" s="249"/>
      <c r="J60" s="191"/>
      <c r="K60" s="191"/>
      <c r="L60" s="191"/>
      <c r="M60" s="192"/>
      <c r="N60" s="547"/>
      <c r="O60" s="190"/>
      <c r="P60" s="554"/>
      <c r="Q60" s="554"/>
      <c r="R60" s="191"/>
      <c r="S60" s="191"/>
      <c r="T60" s="192"/>
      <c r="U60" s="192"/>
      <c r="V60" s="190"/>
      <c r="W60" s="554">
        <v>118</v>
      </c>
      <c r="X60" s="554"/>
      <c r="Y60" s="191"/>
      <c r="Z60" s="554"/>
      <c r="AA60" s="556"/>
      <c r="AB60" s="192"/>
      <c r="AC60" s="547"/>
      <c r="AD60" s="190">
        <f>SUM(W60:AC60)</f>
        <v>118</v>
      </c>
      <c r="AE60" s="307">
        <f>SUM(AD60)</f>
        <v>118</v>
      </c>
    </row>
    <row r="61" spans="1:31" ht="25.5">
      <c r="A61" s="185" t="s">
        <v>183</v>
      </c>
      <c r="B61" s="555" t="s">
        <v>203</v>
      </c>
      <c r="C61" s="186"/>
      <c r="D61" s="556">
        <f t="shared" si="26"/>
        <v>179</v>
      </c>
      <c r="E61" s="311">
        <v>60</v>
      </c>
      <c r="F61" s="191">
        <f>AE61</f>
        <v>119</v>
      </c>
      <c r="G61" s="191">
        <v>77</v>
      </c>
      <c r="H61" s="556"/>
      <c r="I61" s="249"/>
      <c r="J61" s="191"/>
      <c r="K61" s="191"/>
      <c r="L61" s="191"/>
      <c r="M61" s="192"/>
      <c r="N61" s="547"/>
      <c r="O61" s="190"/>
      <c r="P61" s="554"/>
      <c r="Q61" s="554"/>
      <c r="R61" s="191"/>
      <c r="S61" s="191"/>
      <c r="T61" s="192"/>
      <c r="U61" s="192"/>
      <c r="V61" s="190"/>
      <c r="W61" s="554">
        <v>119</v>
      </c>
      <c r="X61" s="554"/>
      <c r="Y61" s="191"/>
      <c r="Z61" s="554"/>
      <c r="AA61" s="556"/>
      <c r="AB61" s="192"/>
      <c r="AC61" s="547"/>
      <c r="AD61" s="190">
        <f>SUM(W61:AC61)</f>
        <v>119</v>
      </c>
      <c r="AE61" s="307">
        <f>SUM(AD61)</f>
        <v>119</v>
      </c>
    </row>
    <row r="62" spans="1:31" ht="12.75">
      <c r="A62" s="185" t="s">
        <v>206</v>
      </c>
      <c r="B62" s="555" t="s">
        <v>204</v>
      </c>
      <c r="C62" s="186"/>
      <c r="D62" s="556">
        <f t="shared" si="26"/>
        <v>180</v>
      </c>
      <c r="E62" s="311">
        <v>60</v>
      </c>
      <c r="F62" s="191">
        <f>AE62</f>
        <v>120</v>
      </c>
      <c r="G62" s="191">
        <v>79</v>
      </c>
      <c r="H62" s="556"/>
      <c r="I62" s="249"/>
      <c r="J62" s="191"/>
      <c r="K62" s="191"/>
      <c r="L62" s="191"/>
      <c r="M62" s="192"/>
      <c r="N62" s="547"/>
      <c r="O62" s="190"/>
      <c r="P62" s="554"/>
      <c r="Q62" s="554"/>
      <c r="R62" s="191"/>
      <c r="S62" s="191"/>
      <c r="T62" s="192"/>
      <c r="U62" s="192"/>
      <c r="V62" s="190"/>
      <c r="W62" s="554"/>
      <c r="X62" s="554"/>
      <c r="Y62" s="191"/>
      <c r="Z62" s="554">
        <v>120</v>
      </c>
      <c r="AA62" s="556"/>
      <c r="AB62" s="192"/>
      <c r="AC62" s="547"/>
      <c r="AD62" s="190">
        <f>SUM(W62:AC62)</f>
        <v>120</v>
      </c>
      <c r="AE62" s="307">
        <f>SUM(AD62)</f>
        <v>120</v>
      </c>
    </row>
    <row r="63" spans="1:31" ht="12.75">
      <c r="A63" s="185" t="s">
        <v>207</v>
      </c>
      <c r="B63" s="187" t="s">
        <v>205</v>
      </c>
      <c r="C63" s="557"/>
      <c r="D63" s="556">
        <f t="shared" si="26"/>
        <v>75</v>
      </c>
      <c r="E63" s="311">
        <f>AE63/2</f>
        <v>25</v>
      </c>
      <c r="F63" s="191">
        <f>AE63</f>
        <v>50</v>
      </c>
      <c r="G63" s="191">
        <v>32</v>
      </c>
      <c r="H63" s="558"/>
      <c r="I63" s="559"/>
      <c r="J63" s="560"/>
      <c r="K63" s="560"/>
      <c r="L63" s="560"/>
      <c r="M63" s="561"/>
      <c r="N63" s="562"/>
      <c r="O63" s="155"/>
      <c r="P63" s="563"/>
      <c r="Q63" s="563"/>
      <c r="R63" s="560"/>
      <c r="S63" s="560"/>
      <c r="T63" s="561"/>
      <c r="U63" s="561"/>
      <c r="V63" s="155"/>
      <c r="W63" s="563"/>
      <c r="X63" s="563"/>
      <c r="Y63" s="560"/>
      <c r="Z63" s="560">
        <v>50</v>
      </c>
      <c r="AA63" s="561"/>
      <c r="AB63" s="561"/>
      <c r="AC63" s="547"/>
      <c r="AD63" s="190">
        <f>SUM(W63:AC63)</f>
        <v>50</v>
      </c>
      <c r="AE63" s="307">
        <f>SUM(AD63)</f>
        <v>50</v>
      </c>
    </row>
    <row r="64" spans="1:31" ht="12.75">
      <c r="A64" s="185" t="s">
        <v>19</v>
      </c>
      <c r="B64" s="187" t="s">
        <v>24</v>
      </c>
      <c r="C64" s="557"/>
      <c r="D64" s="556">
        <f t="shared" si="26"/>
        <v>36</v>
      </c>
      <c r="E64" s="311"/>
      <c r="F64" s="191">
        <v>36</v>
      </c>
      <c r="G64" s="560"/>
      <c r="H64" s="558"/>
      <c r="I64" s="559"/>
      <c r="J64" s="560"/>
      <c r="K64" s="560"/>
      <c r="L64" s="560"/>
      <c r="M64" s="561"/>
      <c r="N64" s="562"/>
      <c r="O64" s="155"/>
      <c r="P64" s="563"/>
      <c r="Q64" s="563"/>
      <c r="R64" s="560"/>
      <c r="S64" s="560"/>
      <c r="T64" s="561"/>
      <c r="U64" s="561"/>
      <c r="V64" s="155"/>
      <c r="W64" s="563"/>
      <c r="X64" s="563"/>
      <c r="Y64" s="560"/>
      <c r="Z64" s="560"/>
      <c r="AA64" s="561">
        <v>36</v>
      </c>
      <c r="AB64" s="561"/>
      <c r="AC64" s="547"/>
      <c r="AD64" s="190">
        <f>SUM(W64:AC64)</f>
        <v>36</v>
      </c>
      <c r="AE64" s="307">
        <v>36</v>
      </c>
    </row>
    <row r="65" spans="1:31" ht="12.75">
      <c r="A65" s="185" t="s">
        <v>20</v>
      </c>
      <c r="B65" s="187" t="s">
        <v>17</v>
      </c>
      <c r="C65" s="557"/>
      <c r="D65" s="556">
        <f t="shared" si="26"/>
        <v>36</v>
      </c>
      <c r="E65" s="311"/>
      <c r="F65" s="191">
        <v>36</v>
      </c>
      <c r="G65" s="560"/>
      <c r="H65" s="558"/>
      <c r="I65" s="559"/>
      <c r="J65" s="560"/>
      <c r="K65" s="560"/>
      <c r="L65" s="560"/>
      <c r="M65" s="561"/>
      <c r="N65" s="562"/>
      <c r="O65" s="155"/>
      <c r="P65" s="563"/>
      <c r="Q65" s="563"/>
      <c r="R65" s="560"/>
      <c r="S65" s="560"/>
      <c r="T65" s="561"/>
      <c r="U65" s="561"/>
      <c r="V65" s="155"/>
      <c r="W65" s="563"/>
      <c r="X65" s="563"/>
      <c r="Y65" s="560"/>
      <c r="Z65" s="560"/>
      <c r="AA65" s="561"/>
      <c r="AB65" s="561">
        <v>36</v>
      </c>
      <c r="AC65" s="534"/>
      <c r="AD65" s="155">
        <f>SUM(AB64)</f>
        <v>0</v>
      </c>
      <c r="AE65" s="307">
        <v>36</v>
      </c>
    </row>
    <row r="66" spans="1:31" ht="12.75" customHeight="1">
      <c r="A66" s="455" t="s">
        <v>40</v>
      </c>
      <c r="B66" s="458" t="s">
        <v>208</v>
      </c>
      <c r="C66" s="564" t="s">
        <v>31</v>
      </c>
      <c r="D66" s="565">
        <f>D68+D69+D70+D71</f>
        <v>273</v>
      </c>
      <c r="E66" s="565">
        <f aca="true" t="shared" si="27" ref="E66:AE66">E68+E69+E70+E71</f>
        <v>67</v>
      </c>
      <c r="F66" s="565">
        <f t="shared" si="27"/>
        <v>206</v>
      </c>
      <c r="G66" s="565">
        <f t="shared" si="27"/>
        <v>85</v>
      </c>
      <c r="H66" s="565">
        <f t="shared" si="27"/>
        <v>0</v>
      </c>
      <c r="I66" s="565">
        <f t="shared" si="27"/>
        <v>0</v>
      </c>
      <c r="J66" s="565">
        <f t="shared" si="27"/>
        <v>0</v>
      </c>
      <c r="K66" s="565">
        <f t="shared" si="27"/>
        <v>0</v>
      </c>
      <c r="L66" s="565">
        <f t="shared" si="27"/>
        <v>134</v>
      </c>
      <c r="M66" s="565">
        <f t="shared" si="27"/>
        <v>36</v>
      </c>
      <c r="N66" s="565">
        <f t="shared" si="27"/>
        <v>36</v>
      </c>
      <c r="O66" s="565">
        <f t="shared" si="27"/>
        <v>206</v>
      </c>
      <c r="P66" s="565">
        <f t="shared" si="27"/>
        <v>0</v>
      </c>
      <c r="Q66" s="565">
        <f t="shared" si="27"/>
        <v>0</v>
      </c>
      <c r="R66" s="565">
        <f t="shared" si="27"/>
        <v>0</v>
      </c>
      <c r="S66" s="565">
        <f t="shared" si="27"/>
        <v>0</v>
      </c>
      <c r="T66" s="565">
        <f t="shared" si="27"/>
        <v>0</v>
      </c>
      <c r="U66" s="565">
        <f t="shared" si="27"/>
        <v>0</v>
      </c>
      <c r="V66" s="565">
        <f t="shared" si="27"/>
        <v>0</v>
      </c>
      <c r="W66" s="565">
        <f t="shared" si="27"/>
        <v>0</v>
      </c>
      <c r="X66" s="565">
        <f t="shared" si="27"/>
        <v>0</v>
      </c>
      <c r="Y66" s="565">
        <f t="shared" si="27"/>
        <v>0</v>
      </c>
      <c r="Z66" s="565">
        <f t="shared" si="27"/>
        <v>0</v>
      </c>
      <c r="AA66" s="565">
        <f t="shared" si="27"/>
        <v>0</v>
      </c>
      <c r="AB66" s="565">
        <f t="shared" si="27"/>
        <v>0</v>
      </c>
      <c r="AC66" s="565">
        <f t="shared" si="27"/>
        <v>0</v>
      </c>
      <c r="AD66" s="565">
        <f t="shared" si="27"/>
        <v>0</v>
      </c>
      <c r="AE66" s="565">
        <f t="shared" si="27"/>
        <v>206</v>
      </c>
    </row>
    <row r="67" spans="1:31" ht="12.75" customHeight="1">
      <c r="A67" s="566"/>
      <c r="B67" s="567" t="s">
        <v>197</v>
      </c>
      <c r="C67" s="568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</row>
    <row r="68" spans="1:31" ht="12.75">
      <c r="A68" s="196" t="s">
        <v>41</v>
      </c>
      <c r="B68" s="62" t="s">
        <v>197</v>
      </c>
      <c r="C68" s="570"/>
      <c r="D68" s="571">
        <f>E68+F68</f>
        <v>123</v>
      </c>
      <c r="E68" s="314">
        <f>AE68/2</f>
        <v>41</v>
      </c>
      <c r="F68" s="311">
        <f>AE68</f>
        <v>82</v>
      </c>
      <c r="G68" s="314">
        <v>51</v>
      </c>
      <c r="H68" s="571"/>
      <c r="I68" s="318"/>
      <c r="J68" s="314"/>
      <c r="K68" s="314"/>
      <c r="L68" s="314">
        <v>82</v>
      </c>
      <c r="M68" s="542"/>
      <c r="N68" s="544"/>
      <c r="O68" s="190">
        <f>SUM(L68:N68)</f>
        <v>82</v>
      </c>
      <c r="P68" s="554"/>
      <c r="Q68" s="554"/>
      <c r="R68" s="191"/>
      <c r="S68" s="191"/>
      <c r="T68" s="192"/>
      <c r="U68" s="192"/>
      <c r="V68" s="190"/>
      <c r="W68" s="554"/>
      <c r="X68" s="554"/>
      <c r="Y68" s="191"/>
      <c r="Z68" s="191"/>
      <c r="AA68" s="192"/>
      <c r="AB68" s="192"/>
      <c r="AC68" s="547"/>
      <c r="AD68" s="190"/>
      <c r="AE68" s="307">
        <f>SUM(O68)</f>
        <v>82</v>
      </c>
    </row>
    <row r="69" spans="1:31" ht="25.5">
      <c r="A69" s="196" t="s">
        <v>42</v>
      </c>
      <c r="B69" s="572" t="s">
        <v>202</v>
      </c>
      <c r="C69" s="573"/>
      <c r="D69" s="571">
        <f>E69+F69</f>
        <v>78</v>
      </c>
      <c r="E69" s="314">
        <f>AE69/2</f>
        <v>26</v>
      </c>
      <c r="F69" s="311">
        <f>AE69</f>
        <v>52</v>
      </c>
      <c r="G69" s="314">
        <v>34</v>
      </c>
      <c r="H69" s="571"/>
      <c r="I69" s="318"/>
      <c r="J69" s="314"/>
      <c r="K69" s="314"/>
      <c r="L69" s="314">
        <v>52</v>
      </c>
      <c r="M69" s="542"/>
      <c r="N69" s="544"/>
      <c r="O69" s="190">
        <f>SUM(L69:N69)</f>
        <v>52</v>
      </c>
      <c r="P69" s="554"/>
      <c r="Q69" s="554"/>
      <c r="R69" s="191"/>
      <c r="S69" s="191"/>
      <c r="T69" s="192"/>
      <c r="U69" s="192"/>
      <c r="V69" s="190"/>
      <c r="W69" s="554"/>
      <c r="X69" s="554"/>
      <c r="Y69" s="191"/>
      <c r="Z69" s="191"/>
      <c r="AA69" s="192"/>
      <c r="AB69" s="192"/>
      <c r="AC69" s="547"/>
      <c r="AD69" s="190"/>
      <c r="AE69" s="307">
        <f>SUM(O69)</f>
        <v>52</v>
      </c>
    </row>
    <row r="70" spans="1:31" ht="12.75">
      <c r="A70" s="185" t="s">
        <v>43</v>
      </c>
      <c r="B70" s="159" t="s">
        <v>24</v>
      </c>
      <c r="C70" s="155"/>
      <c r="D70" s="571">
        <f>E70+F70</f>
        <v>36</v>
      </c>
      <c r="E70" s="191"/>
      <c r="F70" s="191">
        <v>36</v>
      </c>
      <c r="G70" s="560"/>
      <c r="H70" s="558"/>
      <c r="I70" s="559"/>
      <c r="J70" s="560"/>
      <c r="K70" s="560"/>
      <c r="L70" s="560"/>
      <c r="M70" s="561">
        <v>36</v>
      </c>
      <c r="N70" s="562"/>
      <c r="O70" s="155">
        <f>SUM(L70:N70)</f>
        <v>36</v>
      </c>
      <c r="P70" s="563"/>
      <c r="Q70" s="563"/>
      <c r="R70" s="560"/>
      <c r="S70" s="560"/>
      <c r="T70" s="561"/>
      <c r="U70" s="561"/>
      <c r="V70" s="190"/>
      <c r="W70" s="563"/>
      <c r="X70" s="563"/>
      <c r="Y70" s="560"/>
      <c r="Z70" s="560"/>
      <c r="AA70" s="561"/>
      <c r="AB70" s="561"/>
      <c r="AC70" s="547"/>
      <c r="AD70" s="190"/>
      <c r="AE70" s="307">
        <v>36</v>
      </c>
    </row>
    <row r="71" spans="1:31" ht="13.5" thickBot="1">
      <c r="A71" s="185" t="s">
        <v>44</v>
      </c>
      <c r="B71" s="159" t="s">
        <v>17</v>
      </c>
      <c r="C71" s="155"/>
      <c r="D71" s="571">
        <f>E71+F71</f>
        <v>36</v>
      </c>
      <c r="E71" s="574"/>
      <c r="F71" s="574">
        <v>36</v>
      </c>
      <c r="G71" s="560"/>
      <c r="H71" s="558"/>
      <c r="I71" s="559"/>
      <c r="J71" s="560"/>
      <c r="K71" s="560"/>
      <c r="L71" s="560"/>
      <c r="M71" s="575"/>
      <c r="N71" s="562">
        <v>36</v>
      </c>
      <c r="O71" s="155">
        <f>SUM(L71:N71)</f>
        <v>36</v>
      </c>
      <c r="P71" s="563"/>
      <c r="Q71" s="563"/>
      <c r="R71" s="560"/>
      <c r="S71" s="560"/>
      <c r="T71" s="561"/>
      <c r="U71" s="561"/>
      <c r="V71" s="190"/>
      <c r="W71" s="563"/>
      <c r="X71" s="563"/>
      <c r="Y71" s="560"/>
      <c r="Z71" s="560"/>
      <c r="AA71" s="561"/>
      <c r="AB71" s="561"/>
      <c r="AC71" s="576"/>
      <c r="AD71" s="577"/>
      <c r="AE71" s="307">
        <v>36</v>
      </c>
    </row>
    <row r="72" spans="1:31" ht="13.5" thickBot="1">
      <c r="A72" s="140"/>
      <c r="B72" s="139" t="s">
        <v>246</v>
      </c>
      <c r="C72" s="138"/>
      <c r="D72" s="571">
        <f>E72+F72</f>
        <v>144</v>
      </c>
      <c r="E72" s="279"/>
      <c r="F72" s="578">
        <v>144</v>
      </c>
      <c r="G72" s="578"/>
      <c r="H72" s="579"/>
      <c r="I72" s="580"/>
      <c r="J72" s="578"/>
      <c r="K72" s="578"/>
      <c r="L72" s="578"/>
      <c r="M72" s="581"/>
      <c r="N72" s="579"/>
      <c r="O72" s="138"/>
      <c r="P72" s="582"/>
      <c r="Q72" s="582"/>
      <c r="R72" s="578"/>
      <c r="S72" s="578"/>
      <c r="T72" s="581"/>
      <c r="U72" s="581"/>
      <c r="V72" s="138"/>
      <c r="W72" s="582"/>
      <c r="X72" s="582"/>
      <c r="Y72" s="578"/>
      <c r="Z72" s="578"/>
      <c r="AA72" s="581"/>
      <c r="AB72" s="581"/>
      <c r="AC72" s="262">
        <v>144</v>
      </c>
      <c r="AD72" s="261">
        <v>144</v>
      </c>
      <c r="AE72" s="583">
        <v>144</v>
      </c>
    </row>
    <row r="73" spans="1:31" ht="16.5" thickBot="1">
      <c r="A73" s="447" t="s">
        <v>21</v>
      </c>
      <c r="B73" s="448"/>
      <c r="C73" s="451" t="s">
        <v>292</v>
      </c>
      <c r="D73" s="137">
        <f>D52+D40+D36+D31+D9</f>
        <v>5848</v>
      </c>
      <c r="E73" s="137">
        <f>SUM(E52,E40,E72,E9+E36+E31)</f>
        <v>1816</v>
      </c>
      <c r="F73" s="137">
        <f>F52+F40+F36+F31+F9</f>
        <v>4032</v>
      </c>
      <c r="G73" s="137">
        <f>SUM(G52,G40,G72,G9)</f>
        <v>378</v>
      </c>
      <c r="H73" s="136">
        <f>SUM(H52,H40,H72,H9)</f>
        <v>0</v>
      </c>
      <c r="I73" s="257"/>
      <c r="J73" s="257">
        <f aca="true" t="shared" si="28" ref="J73:O73">SUM(J52+J40+J36+J31+J9)</f>
        <v>0</v>
      </c>
      <c r="K73" s="257">
        <f t="shared" si="28"/>
        <v>0</v>
      </c>
      <c r="L73" s="257">
        <f t="shared" si="28"/>
        <v>756</v>
      </c>
      <c r="M73" s="257">
        <f t="shared" si="28"/>
        <v>36</v>
      </c>
      <c r="N73" s="257">
        <f t="shared" si="28"/>
        <v>36</v>
      </c>
      <c r="O73" s="257">
        <f t="shared" si="28"/>
        <v>1440</v>
      </c>
      <c r="P73" s="257">
        <f aca="true" t="shared" si="29" ref="P73:U73">SUM(P52+P40+P36+P31+P9)</f>
        <v>612</v>
      </c>
      <c r="Q73" s="257">
        <f t="shared" si="29"/>
        <v>0</v>
      </c>
      <c r="R73" s="257">
        <f t="shared" si="29"/>
        <v>0</v>
      </c>
      <c r="S73" s="257">
        <f t="shared" si="29"/>
        <v>720</v>
      </c>
      <c r="T73" s="257">
        <f t="shared" si="29"/>
        <v>36</v>
      </c>
      <c r="U73" s="257">
        <f t="shared" si="29"/>
        <v>36</v>
      </c>
      <c r="V73" s="257">
        <f>SUM(V52+V40+V36+V31+V9)</f>
        <v>1404</v>
      </c>
      <c r="W73" s="257">
        <f aca="true" t="shared" si="30" ref="W73:AC73">SUM(W52+W40+W36+W31+W9)</f>
        <v>593</v>
      </c>
      <c r="X73" s="257">
        <f t="shared" si="30"/>
        <v>0</v>
      </c>
      <c r="Y73" s="257">
        <f t="shared" si="30"/>
        <v>0</v>
      </c>
      <c r="Z73" s="257">
        <f t="shared" si="30"/>
        <v>340</v>
      </c>
      <c r="AA73" s="257">
        <f t="shared" si="30"/>
        <v>36</v>
      </c>
      <c r="AB73" s="257">
        <f t="shared" si="30"/>
        <v>36</v>
      </c>
      <c r="AC73" s="257">
        <f t="shared" si="30"/>
        <v>144</v>
      </c>
      <c r="AD73" s="257">
        <f>SUM(AD52+AD40+AD36+AD31+AD9)</f>
        <v>1113</v>
      </c>
      <c r="AE73" s="135"/>
    </row>
    <row r="74" spans="1:32" ht="15.75">
      <c r="A74" s="449"/>
      <c r="B74" s="450"/>
      <c r="C74" s="452"/>
      <c r="D74" s="133"/>
      <c r="E74" s="584"/>
      <c r="F74" s="134"/>
      <c r="G74" s="134"/>
      <c r="H74" s="133"/>
      <c r="I74" s="500">
        <f>SUM(I73:K73)</f>
        <v>0</v>
      </c>
      <c r="J74" s="501"/>
      <c r="K74" s="502"/>
      <c r="L74" s="500">
        <f>SUM(L73:N73)</f>
        <v>828</v>
      </c>
      <c r="M74" s="501"/>
      <c r="N74" s="502"/>
      <c r="O74" s="132"/>
      <c r="P74" s="500">
        <f>SUM(P73:R73)</f>
        <v>612</v>
      </c>
      <c r="Q74" s="501"/>
      <c r="R74" s="501"/>
      <c r="S74" s="500">
        <f>SUM(S73:U73)</f>
        <v>792</v>
      </c>
      <c r="T74" s="501"/>
      <c r="U74" s="501"/>
      <c r="V74" s="132"/>
      <c r="W74" s="500">
        <f>SUM(W73:Y73)</f>
        <v>593</v>
      </c>
      <c r="X74" s="501"/>
      <c r="Y74" s="501"/>
      <c r="Z74" s="505">
        <f>SUM(Z73:AC73)</f>
        <v>556</v>
      </c>
      <c r="AA74" s="506"/>
      <c r="AB74" s="506"/>
      <c r="AC74" s="507"/>
      <c r="AD74" s="132"/>
      <c r="AE74" s="267">
        <f>SUM(I74+L74+P74+S74+W74+Z74)</f>
        <v>3381</v>
      </c>
      <c r="AF74" s="266"/>
    </row>
    <row r="75" spans="1:33" ht="13.5" thickBot="1">
      <c r="A75" s="131" t="s">
        <v>22</v>
      </c>
      <c r="B75" s="130" t="s">
        <v>23</v>
      </c>
      <c r="C75" s="129"/>
      <c r="D75" s="585"/>
      <c r="E75" s="586"/>
      <c r="F75" s="587"/>
      <c r="G75" s="587"/>
      <c r="H75" s="588"/>
      <c r="I75" s="589"/>
      <c r="J75" s="587"/>
      <c r="K75" s="587"/>
      <c r="L75" s="587"/>
      <c r="M75" s="588"/>
      <c r="N75" s="590"/>
      <c r="O75" s="591"/>
      <c r="P75" s="592"/>
      <c r="Q75" s="592"/>
      <c r="R75" s="587"/>
      <c r="S75" s="593"/>
      <c r="T75" s="594"/>
      <c r="U75" s="594"/>
      <c r="V75" s="591"/>
      <c r="W75" s="592"/>
      <c r="X75" s="592"/>
      <c r="Y75" s="587"/>
      <c r="Z75" s="593"/>
      <c r="AA75" s="594"/>
      <c r="AB75" s="594"/>
      <c r="AC75" s="595"/>
      <c r="AD75" s="265"/>
      <c r="AE75" s="268" t="s">
        <v>247</v>
      </c>
      <c r="AF75" s="2"/>
      <c r="AG75" s="2"/>
    </row>
    <row r="76" spans="1:31" ht="35.25" customHeight="1">
      <c r="A76" s="508" t="s">
        <v>293</v>
      </c>
      <c r="B76" s="596"/>
      <c r="C76" s="596"/>
      <c r="D76" s="596"/>
      <c r="E76" s="597"/>
      <c r="F76" s="509" t="s">
        <v>169</v>
      </c>
      <c r="G76" s="512" t="s">
        <v>36</v>
      </c>
      <c r="H76" s="513"/>
      <c r="I76" s="598">
        <f>I69+I68+I63+I62+I61+I60+I56+I55+I54+I51+I50+I49+I48+I47+I46+I45+I44+I43+I42+I41+I39+I38+I37+I35+I34+I33+I32+I30+I27+I26+I25+I24+I23+I22+I21+I20+I19+I17+I16+I15+I14+I13+I12+I11</f>
        <v>612</v>
      </c>
      <c r="J76" s="599"/>
      <c r="K76" s="600"/>
      <c r="L76" s="598">
        <f>L69+L68+L63+L62+L61+L60+L56+L55+L54+L51+L50+L49+L48+L47+L46+L45+L44+L43+L42+L41+L39+L38+L37+L35+L34+L33+L32+L30+L27+L26+L25+L24+L23+L22+L21+L20+L19+L17+L16+L15+L14+L13+L12+L11</f>
        <v>756</v>
      </c>
      <c r="M76" s="599"/>
      <c r="N76" s="600"/>
      <c r="O76" s="601">
        <f>L76+I76</f>
        <v>1368</v>
      </c>
      <c r="P76" s="602">
        <f>P69+P68+P63+P62+P61+P60+P56+P55+P54+P51+P50+P49+P48+P47+P46+P45+P44+P43+P42+P41+P39+P38+P37+P35+P34+P33+P32+P30+P27+P26+P25+P24+P23+P22+P21+P20+P19+P17+P16+P15+P14+P13+P12+P11</f>
        <v>612</v>
      </c>
      <c r="Q76" s="603"/>
      <c r="R76" s="604"/>
      <c r="S76" s="602">
        <f>S69+S68+S63+S62+S61+S60+S56+S55+S54+S51+S50+S49+S48+S47+S46+S45+S44+S43+S42+S41+S39+S38+S37+S35+S34+S33+S32+S30+S27+S26+S25+S24+S23+S22+S21+S20+S19+S17+S16+S15+S14+S13+S12+S11</f>
        <v>720</v>
      </c>
      <c r="T76" s="603"/>
      <c r="U76" s="604"/>
      <c r="V76" s="605">
        <f>S76+P76</f>
        <v>1332</v>
      </c>
      <c r="W76" s="603">
        <f>W69+W68+W63+W62+W61+W60+W56+W55+W54+W51+W50+W49+W48+W47+W46+W45+W44+W43+W42+W41+W39+W38+W37+W35+W34+W33+W32+W30+W27+W26+W25+W24+W23+W22+W21+W20+W19+W17+W16+W15+W14+W13+W12+W11</f>
        <v>612</v>
      </c>
      <c r="X76" s="603"/>
      <c r="Y76" s="604"/>
      <c r="Z76" s="603">
        <f>Z69+Z68+Z63+Z62+Z61+Z60+Z56+Z55+Z54+Z51+Z50+Z49+Z48+Z47+Z46+Z45+Z44+Z43+Z42+Z41+Z39+Z38+Z37+Z35+Z34+Z33+Z32+Z30+Z27+Z26+Z25+Z24+Z23+Z22+Z21+Z20+Z19+Z17+Z16+Z15+Z14+Z13+Z12+Z11</f>
        <v>360</v>
      </c>
      <c r="AA76" s="603"/>
      <c r="AB76" s="604"/>
      <c r="AC76" s="606"/>
      <c r="AD76" s="605">
        <f>Z76+W76</f>
        <v>972</v>
      </c>
      <c r="AE76" s="605">
        <f>AD76+V76+O76</f>
        <v>3672</v>
      </c>
    </row>
    <row r="77" spans="1:31" ht="26.25" customHeight="1">
      <c r="A77" s="607"/>
      <c r="B77" s="608"/>
      <c r="C77" s="608"/>
      <c r="D77" s="608"/>
      <c r="E77" s="609"/>
      <c r="F77" s="510"/>
      <c r="G77" s="503" t="s">
        <v>168</v>
      </c>
      <c r="H77" s="504"/>
      <c r="I77" s="610">
        <f>I70+I64+I57</f>
        <v>0</v>
      </c>
      <c r="J77" s="611"/>
      <c r="K77" s="612"/>
      <c r="L77" s="610">
        <f>M70+M64+M57</f>
        <v>36</v>
      </c>
      <c r="M77" s="611"/>
      <c r="N77" s="612"/>
      <c r="O77" s="531">
        <f>SUM(I77:N77)</f>
        <v>36</v>
      </c>
      <c r="P77" s="613"/>
      <c r="Q77" s="614"/>
      <c r="R77" s="615"/>
      <c r="S77" s="616">
        <f>T73</f>
        <v>36</v>
      </c>
      <c r="T77" s="614"/>
      <c r="U77" s="614"/>
      <c r="V77" s="617">
        <v>36</v>
      </c>
      <c r="W77" s="614">
        <f>X73</f>
        <v>0</v>
      </c>
      <c r="X77" s="614"/>
      <c r="Y77" s="615"/>
      <c r="Z77" s="616">
        <f>AA73</f>
        <v>36</v>
      </c>
      <c r="AA77" s="614"/>
      <c r="AB77" s="614"/>
      <c r="AC77" s="562"/>
      <c r="AD77" s="618">
        <f>SUM(W77+Z77)</f>
        <v>36</v>
      </c>
      <c r="AE77" s="617">
        <f>SUM(O77+V77+AD77)</f>
        <v>108</v>
      </c>
    </row>
    <row r="78" spans="1:31" ht="42.75" customHeight="1">
      <c r="A78" s="607"/>
      <c r="B78" s="608"/>
      <c r="C78" s="608"/>
      <c r="D78" s="608"/>
      <c r="E78" s="609"/>
      <c r="F78" s="510"/>
      <c r="G78" s="503" t="s">
        <v>261</v>
      </c>
      <c r="H78" s="504"/>
      <c r="I78" s="610">
        <f>SUM(K73)</f>
        <v>0</v>
      </c>
      <c r="J78" s="611"/>
      <c r="K78" s="612"/>
      <c r="L78" s="523">
        <f>SUM(N73)</f>
        <v>36</v>
      </c>
      <c r="M78" s="611"/>
      <c r="N78" s="611"/>
      <c r="O78" s="531">
        <f>SUM(I78:N78)</f>
        <v>36</v>
      </c>
      <c r="P78" s="619">
        <f>R73</f>
        <v>0</v>
      </c>
      <c r="Q78" s="620"/>
      <c r="R78" s="621"/>
      <c r="S78" s="616">
        <f>U73</f>
        <v>36</v>
      </c>
      <c r="T78" s="614"/>
      <c r="U78" s="622"/>
      <c r="V78" s="617">
        <f>P78+S78</f>
        <v>36</v>
      </c>
      <c r="W78" s="613">
        <f>Y73</f>
        <v>0</v>
      </c>
      <c r="X78" s="614"/>
      <c r="Y78" s="615"/>
      <c r="Z78" s="616">
        <f>AB73</f>
        <v>36</v>
      </c>
      <c r="AA78" s="614"/>
      <c r="AB78" s="614"/>
      <c r="AC78" s="562"/>
      <c r="AD78" s="618">
        <f>SUM(W78+Z78)</f>
        <v>36</v>
      </c>
      <c r="AE78" s="617">
        <f>SUM(O78+V78+AD78)</f>
        <v>108</v>
      </c>
    </row>
    <row r="79" spans="1:31" ht="39" customHeight="1">
      <c r="A79" s="607"/>
      <c r="B79" s="608"/>
      <c r="C79" s="608"/>
      <c r="D79" s="608"/>
      <c r="E79" s="609"/>
      <c r="F79" s="510"/>
      <c r="G79" s="503" t="s">
        <v>262</v>
      </c>
      <c r="H79" s="514"/>
      <c r="I79" s="610"/>
      <c r="J79" s="611"/>
      <c r="K79" s="612"/>
      <c r="L79" s="523"/>
      <c r="M79" s="611"/>
      <c r="N79" s="623"/>
      <c r="O79" s="531"/>
      <c r="P79" s="619"/>
      <c r="Q79" s="620"/>
      <c r="R79" s="621"/>
      <c r="S79" s="616"/>
      <c r="T79" s="614"/>
      <c r="U79" s="622"/>
      <c r="V79" s="617"/>
      <c r="W79" s="613"/>
      <c r="X79" s="614"/>
      <c r="Y79" s="615"/>
      <c r="Z79" s="616"/>
      <c r="AA79" s="614"/>
      <c r="AB79" s="614"/>
      <c r="AC79" s="562">
        <v>144</v>
      </c>
      <c r="AD79" s="617">
        <v>144</v>
      </c>
      <c r="AE79" s="618">
        <f>SUM(O79+V79+AD79)</f>
        <v>144</v>
      </c>
    </row>
    <row r="80" spans="1:32" ht="12.75">
      <c r="A80" s="607"/>
      <c r="B80" s="608"/>
      <c r="C80" s="608"/>
      <c r="D80" s="608"/>
      <c r="E80" s="609"/>
      <c r="F80" s="510"/>
      <c r="G80" s="515" t="s">
        <v>37</v>
      </c>
      <c r="H80" s="504"/>
      <c r="I80" s="610">
        <v>0</v>
      </c>
      <c r="J80" s="611"/>
      <c r="K80" s="612"/>
      <c r="L80" s="523">
        <v>3</v>
      </c>
      <c r="M80" s="611"/>
      <c r="N80" s="611"/>
      <c r="O80" s="531"/>
      <c r="P80" s="619">
        <v>0</v>
      </c>
      <c r="Q80" s="620"/>
      <c r="R80" s="621"/>
      <c r="S80" s="624">
        <v>3</v>
      </c>
      <c r="T80" s="620"/>
      <c r="U80" s="620"/>
      <c r="V80" s="617"/>
      <c r="W80" s="620"/>
      <c r="X80" s="620"/>
      <c r="Y80" s="621"/>
      <c r="Z80" s="624">
        <v>2</v>
      </c>
      <c r="AA80" s="620"/>
      <c r="AB80" s="620"/>
      <c r="AC80" s="562"/>
      <c r="AD80" s="617"/>
      <c r="AE80" s="617"/>
      <c r="AF80">
        <f>SUM(I80:AE80)</f>
        <v>8</v>
      </c>
    </row>
    <row r="81" spans="1:32" ht="12.75">
      <c r="A81" s="625"/>
      <c r="B81" s="626"/>
      <c r="C81" s="626"/>
      <c r="D81" s="626"/>
      <c r="E81" s="627"/>
      <c r="F81" s="511"/>
      <c r="G81" s="516" t="s">
        <v>39</v>
      </c>
      <c r="H81" s="517"/>
      <c r="I81" s="610">
        <v>3</v>
      </c>
      <c r="J81" s="611"/>
      <c r="K81" s="612"/>
      <c r="L81" s="523">
        <v>7</v>
      </c>
      <c r="M81" s="611"/>
      <c r="N81" s="611"/>
      <c r="O81" s="628"/>
      <c r="P81" s="619">
        <v>3</v>
      </c>
      <c r="Q81" s="620"/>
      <c r="R81" s="621"/>
      <c r="S81" s="624">
        <v>7</v>
      </c>
      <c r="T81" s="620"/>
      <c r="U81" s="620"/>
      <c r="V81" s="190"/>
      <c r="W81" s="620">
        <v>2</v>
      </c>
      <c r="X81" s="620"/>
      <c r="Y81" s="621"/>
      <c r="Z81" s="624">
        <v>6</v>
      </c>
      <c r="AA81" s="620"/>
      <c r="AB81" s="620"/>
      <c r="AC81" s="562"/>
      <c r="AD81" s="617"/>
      <c r="AE81" s="617"/>
      <c r="AF81">
        <f>SUM(I81:AE81)</f>
        <v>28</v>
      </c>
    </row>
    <row r="84" spans="1:15" ht="12.75">
      <c r="A84" s="518"/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</row>
    <row r="92" ht="12.75">
      <c r="B92" s="141"/>
    </row>
  </sheetData>
  <sheetProtection/>
  <mergeCells count="142">
    <mergeCell ref="A84:O84"/>
    <mergeCell ref="Z81:AB81"/>
    <mergeCell ref="C23:C25"/>
    <mergeCell ref="Z80:AB80"/>
    <mergeCell ref="G78:H78"/>
    <mergeCell ref="I78:K78"/>
    <mergeCell ref="G81:H81"/>
    <mergeCell ref="I81:K81"/>
    <mergeCell ref="L81:N81"/>
    <mergeCell ref="P81:R81"/>
    <mergeCell ref="S81:U81"/>
    <mergeCell ref="W81:Y81"/>
    <mergeCell ref="L80:N80"/>
    <mergeCell ref="P80:R80"/>
    <mergeCell ref="S80:U80"/>
    <mergeCell ref="W80:Y80"/>
    <mergeCell ref="L78:N78"/>
    <mergeCell ref="L79:N79"/>
    <mergeCell ref="P79:R79"/>
    <mergeCell ref="S79:U79"/>
    <mergeCell ref="Z76:AB76"/>
    <mergeCell ref="W76:Y76"/>
    <mergeCell ref="Z78:AB78"/>
    <mergeCell ref="W77:Y77"/>
    <mergeCell ref="Z77:AB77"/>
    <mergeCell ref="P77:R77"/>
    <mergeCell ref="S77:U77"/>
    <mergeCell ref="S78:U78"/>
    <mergeCell ref="W78:Y78"/>
    <mergeCell ref="P78:R78"/>
    <mergeCell ref="A76:E81"/>
    <mergeCell ref="F76:F81"/>
    <mergeCell ref="G76:H76"/>
    <mergeCell ref="I76:K76"/>
    <mergeCell ref="L76:N76"/>
    <mergeCell ref="P76:R76"/>
    <mergeCell ref="I80:K80"/>
    <mergeCell ref="G79:H79"/>
    <mergeCell ref="I79:K79"/>
    <mergeCell ref="G80:H80"/>
    <mergeCell ref="AB66:AB67"/>
    <mergeCell ref="AC66:AC67"/>
    <mergeCell ref="AE66:AE67"/>
    <mergeCell ref="W74:Y74"/>
    <mergeCell ref="Y66:Y67"/>
    <mergeCell ref="AA66:AA67"/>
    <mergeCell ref="X66:X67"/>
    <mergeCell ref="Z74:AC74"/>
    <mergeCell ref="W66:W67"/>
    <mergeCell ref="Z66:Z67"/>
    <mergeCell ref="L74:N74"/>
    <mergeCell ref="P74:R74"/>
    <mergeCell ref="S74:U74"/>
    <mergeCell ref="G77:H77"/>
    <mergeCell ref="I77:K77"/>
    <mergeCell ref="L77:N77"/>
    <mergeCell ref="S76:U76"/>
    <mergeCell ref="I74:K74"/>
    <mergeCell ref="M66:M67"/>
    <mergeCell ref="N66:N67"/>
    <mergeCell ref="O66:O67"/>
    <mergeCell ref="V66:V67"/>
    <mergeCell ref="P66:P67"/>
    <mergeCell ref="J66:J67"/>
    <mergeCell ref="K66:K67"/>
    <mergeCell ref="Q66:Q67"/>
    <mergeCell ref="R66:R67"/>
    <mergeCell ref="S66:S67"/>
    <mergeCell ref="T66:T67"/>
    <mergeCell ref="L66:L67"/>
    <mergeCell ref="V6:V8"/>
    <mergeCell ref="AD6:AD8"/>
    <mergeCell ref="F7:F8"/>
    <mergeCell ref="G7:H7"/>
    <mergeCell ref="I7:K7"/>
    <mergeCell ref="L7:N7"/>
    <mergeCell ref="P7:R7"/>
    <mergeCell ref="S7:U7"/>
    <mergeCell ref="W7:Y7"/>
    <mergeCell ref="Z7:AB7"/>
    <mergeCell ref="D6:D8"/>
    <mergeCell ref="E6:E8"/>
    <mergeCell ref="F6:H6"/>
    <mergeCell ref="I6:N6"/>
    <mergeCell ref="O6:O8"/>
    <mergeCell ref="P6:U6"/>
    <mergeCell ref="A4:AE4"/>
    <mergeCell ref="A5:A8"/>
    <mergeCell ref="B5:B8"/>
    <mergeCell ref="C5:C8"/>
    <mergeCell ref="D5:H5"/>
    <mergeCell ref="I5:AC5"/>
    <mergeCell ref="AE5:AE8"/>
    <mergeCell ref="L28:L29"/>
    <mergeCell ref="N28:N29"/>
    <mergeCell ref="M28:M29"/>
    <mergeCell ref="B66:B67"/>
    <mergeCell ref="C66:C67"/>
    <mergeCell ref="D66:D67"/>
    <mergeCell ref="A11:A12"/>
    <mergeCell ref="A23:A25"/>
    <mergeCell ref="K28:K29"/>
    <mergeCell ref="F66:F67"/>
    <mergeCell ref="G66:G67"/>
    <mergeCell ref="H66:H67"/>
    <mergeCell ref="I66:I67"/>
    <mergeCell ref="A73:B74"/>
    <mergeCell ref="C73:C74"/>
    <mergeCell ref="V28:V29"/>
    <mergeCell ref="D28:D29"/>
    <mergeCell ref="C28:C29"/>
    <mergeCell ref="U66:U67"/>
    <mergeCell ref="E66:E67"/>
    <mergeCell ref="A66:A67"/>
    <mergeCell ref="A28:A29"/>
    <mergeCell ref="B28:B29"/>
    <mergeCell ref="W28:W29"/>
    <mergeCell ref="X28:X29"/>
    <mergeCell ref="O28:O29"/>
    <mergeCell ref="P28:P29"/>
    <mergeCell ref="Q28:Q29"/>
    <mergeCell ref="R28:R29"/>
    <mergeCell ref="S28:S29"/>
    <mergeCell ref="Z28:Z29"/>
    <mergeCell ref="E28:E29"/>
    <mergeCell ref="F28:F29"/>
    <mergeCell ref="G28:G29"/>
    <mergeCell ref="H28:H29"/>
    <mergeCell ref="AE28:AE29"/>
    <mergeCell ref="T28:T29"/>
    <mergeCell ref="I28:I29"/>
    <mergeCell ref="J28:J29"/>
    <mergeCell ref="U28:U29"/>
    <mergeCell ref="W79:Y79"/>
    <mergeCell ref="Z79:AB79"/>
    <mergeCell ref="W6:AC6"/>
    <mergeCell ref="AD28:AD29"/>
    <mergeCell ref="AD66:AD67"/>
    <mergeCell ref="AA28:AA29"/>
    <mergeCell ref="AB28:AB29"/>
    <mergeCell ref="AC28:AC29"/>
    <mergeCell ref="Y28:Y29"/>
  </mergeCells>
  <printOptions/>
  <pageMargins left="0.51" right="0.17" top="0.24" bottom="0.17" header="0.35" footer="0.17"/>
  <pageSetup horizontalDpi="600" verticalDpi="600" orientation="landscape" paperSize="9" scale="65" r:id="rId1"/>
  <rowBreaks count="2" manualBreakCount="2">
    <brk id="2" max="29" man="1"/>
    <brk id="51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10.28125" style="0" customWidth="1"/>
    <col min="2" max="2" width="75.28125" style="0" customWidth="1"/>
  </cols>
  <sheetData>
    <row r="1" spans="1:2" ht="58.5" customHeight="1">
      <c r="A1" s="526" t="s">
        <v>287</v>
      </c>
      <c r="B1" s="526"/>
    </row>
    <row r="2" ht="16.5" thickBot="1">
      <c r="A2" s="19"/>
    </row>
    <row r="3" spans="1:2" ht="16.5" thickBot="1">
      <c r="A3" s="20" t="s">
        <v>48</v>
      </c>
      <c r="B3" s="21" t="s">
        <v>49</v>
      </c>
    </row>
    <row r="4" spans="1:2" ht="16.5" thickBot="1">
      <c r="A4" s="524" t="s">
        <v>50</v>
      </c>
      <c r="B4" s="525"/>
    </row>
    <row r="5" spans="1:2" ht="16.5" thickBot="1">
      <c r="A5" s="25">
        <v>1</v>
      </c>
      <c r="B5" s="22" t="s">
        <v>51</v>
      </c>
    </row>
    <row r="6" spans="1:2" ht="16.5" thickBot="1">
      <c r="A6" s="25">
        <v>2</v>
      </c>
      <c r="B6" s="22" t="s">
        <v>52</v>
      </c>
    </row>
    <row r="7" spans="1:2" ht="16.5" thickBot="1">
      <c r="A7" s="25">
        <v>3</v>
      </c>
      <c r="B7" s="22" t="s">
        <v>53</v>
      </c>
    </row>
    <row r="8" spans="1:2" ht="16.5" thickBot="1">
      <c r="A8" s="25">
        <v>4</v>
      </c>
      <c r="B8" s="22" t="s">
        <v>54</v>
      </c>
    </row>
    <row r="9" spans="1:2" ht="16.5" thickBot="1">
      <c r="A9" s="25">
        <v>5</v>
      </c>
      <c r="B9" s="22" t="s">
        <v>55</v>
      </c>
    </row>
    <row r="10" spans="1:2" ht="16.5" thickBot="1">
      <c r="A10" s="25">
        <v>6</v>
      </c>
      <c r="B10" s="22" t="s">
        <v>56</v>
      </c>
    </row>
    <row r="11" spans="1:2" ht="16.5" thickBot="1">
      <c r="A11" s="25">
        <v>7</v>
      </c>
      <c r="B11" s="22" t="s">
        <v>57</v>
      </c>
    </row>
    <row r="12" spans="1:2" ht="16.5" thickBot="1">
      <c r="A12" s="25">
        <v>8</v>
      </c>
      <c r="B12" s="22"/>
    </row>
    <row r="13" spans="1:2" ht="16.5" thickBot="1">
      <c r="A13" s="25">
        <v>9</v>
      </c>
      <c r="B13" s="22" t="s">
        <v>58</v>
      </c>
    </row>
    <row r="14" spans="1:2" ht="16.5" thickBot="1">
      <c r="A14" s="25">
        <v>10</v>
      </c>
      <c r="B14" s="22" t="s">
        <v>59</v>
      </c>
    </row>
    <row r="15" spans="1:2" ht="16.5" thickBot="1">
      <c r="A15" s="25">
        <v>11</v>
      </c>
      <c r="B15" s="22"/>
    </row>
    <row r="16" spans="1:2" ht="16.5" thickBot="1">
      <c r="A16" s="25">
        <v>12</v>
      </c>
      <c r="B16" s="22"/>
    </row>
    <row r="17" spans="1:2" ht="16.5" thickBot="1">
      <c r="A17" s="25">
        <v>13</v>
      </c>
      <c r="B17" s="22"/>
    </row>
    <row r="18" spans="1:2" ht="16.5" thickBot="1">
      <c r="A18" s="524" t="s">
        <v>60</v>
      </c>
      <c r="B18" s="525"/>
    </row>
    <row r="19" spans="1:2" ht="16.5" thickBot="1">
      <c r="A19" s="25">
        <v>1</v>
      </c>
      <c r="B19" s="22"/>
    </row>
    <row r="20" spans="1:2" ht="16.5" thickBot="1">
      <c r="A20" s="25">
        <v>2</v>
      </c>
      <c r="B20" s="22"/>
    </row>
    <row r="21" spans="1:2" ht="16.5" thickBot="1">
      <c r="A21" s="25">
        <v>3</v>
      </c>
      <c r="B21" s="22"/>
    </row>
    <row r="22" spans="1:2" ht="16.5" thickBot="1">
      <c r="A22" s="524" t="s">
        <v>61</v>
      </c>
      <c r="B22" s="525"/>
    </row>
    <row r="23" spans="1:2" ht="16.5" thickBot="1">
      <c r="A23" s="25">
        <v>1</v>
      </c>
      <c r="B23" s="22"/>
    </row>
    <row r="24" spans="1:2" ht="16.5" thickBot="1">
      <c r="A24" s="25">
        <v>2</v>
      </c>
      <c r="B24" s="22"/>
    </row>
    <row r="25" spans="1:2" ht="16.5" thickBot="1">
      <c r="A25" s="25">
        <v>3</v>
      </c>
      <c r="B25" s="22"/>
    </row>
    <row r="26" spans="1:2" ht="16.5" thickBot="1">
      <c r="A26" s="524" t="s">
        <v>62</v>
      </c>
      <c r="B26" s="525"/>
    </row>
    <row r="27" spans="1:2" ht="16.5" thickBot="1">
      <c r="A27" s="25">
        <v>1</v>
      </c>
      <c r="B27" s="22"/>
    </row>
    <row r="28" spans="1:2" ht="16.5" thickBot="1">
      <c r="A28" s="524" t="s">
        <v>63</v>
      </c>
      <c r="B28" s="525"/>
    </row>
    <row r="29" spans="1:2" ht="16.5" thickBot="1">
      <c r="A29" s="25">
        <v>1</v>
      </c>
      <c r="B29" s="23" t="s">
        <v>64</v>
      </c>
    </row>
    <row r="30" spans="1:2" ht="16.5" thickBot="1">
      <c r="A30" s="25">
        <v>2</v>
      </c>
      <c r="B30" s="23" t="s">
        <v>65</v>
      </c>
    </row>
    <row r="31" spans="1:2" ht="16.5" thickBot="1">
      <c r="A31" s="25">
        <v>3</v>
      </c>
      <c r="B31" s="23" t="s">
        <v>66</v>
      </c>
    </row>
    <row r="32" spans="1:2" ht="16.5" thickBot="1">
      <c r="A32" s="25">
        <v>4</v>
      </c>
      <c r="B32" s="23" t="s">
        <v>67</v>
      </c>
    </row>
    <row r="33" spans="1:2" ht="16.5" thickBot="1">
      <c r="A33" s="524" t="s">
        <v>68</v>
      </c>
      <c r="B33" s="525"/>
    </row>
    <row r="34" spans="1:2" ht="16.5" thickBot="1">
      <c r="A34" s="25">
        <v>1</v>
      </c>
      <c r="B34" s="23" t="s">
        <v>69</v>
      </c>
    </row>
    <row r="35" spans="1:2" ht="16.5" thickBot="1">
      <c r="A35" s="25">
        <v>2</v>
      </c>
      <c r="B35" s="23" t="s">
        <v>70</v>
      </c>
    </row>
    <row r="36" spans="1:2" ht="16.5" thickBot="1">
      <c r="A36" s="25">
        <v>3</v>
      </c>
      <c r="B36" s="23" t="s">
        <v>71</v>
      </c>
    </row>
    <row r="37" ht="18.75">
      <c r="A37" s="24"/>
    </row>
  </sheetData>
  <sheetProtection/>
  <mergeCells count="7">
    <mergeCell ref="A33:B33"/>
    <mergeCell ref="A1:B1"/>
    <mergeCell ref="A4:B4"/>
    <mergeCell ref="A18:B18"/>
    <mergeCell ref="A22:B22"/>
    <mergeCell ref="A26:B26"/>
    <mergeCell ref="A28:B2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2021-02-09T02:04:03Z</cp:lastPrinted>
  <dcterms:created xsi:type="dcterms:W3CDTF">1996-10-08T23:32:33Z</dcterms:created>
  <dcterms:modified xsi:type="dcterms:W3CDTF">2021-02-19T08:28:18Z</dcterms:modified>
  <cp:category/>
  <cp:version/>
  <cp:contentType/>
  <cp:contentStatus/>
</cp:coreProperties>
</file>